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gkoren\Desktop\"/>
    </mc:Choice>
  </mc:AlternateContent>
  <bookViews>
    <workbookView xWindow="0" yWindow="0" windowWidth="23040" windowHeight="8616"/>
  </bookViews>
  <sheets>
    <sheet name="PRORAČUN" sheetId="3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" i="31" l="1"/>
  <c r="K12" i="31"/>
  <c r="K13" i="31"/>
  <c r="K15" i="31"/>
  <c r="K17" i="31"/>
  <c r="K20" i="31"/>
  <c r="K21" i="31"/>
  <c r="K22" i="31"/>
  <c r="K23" i="31"/>
  <c r="K25" i="31"/>
  <c r="K26" i="31"/>
  <c r="K27" i="31"/>
  <c r="K28" i="31"/>
  <c r="K29" i="31"/>
  <c r="K31" i="31"/>
  <c r="K32" i="31"/>
  <c r="K33" i="31"/>
  <c r="K34" i="31"/>
  <c r="K35" i="31"/>
  <c r="K36" i="31"/>
  <c r="K37" i="31"/>
  <c r="K38" i="31"/>
  <c r="K40" i="31"/>
  <c r="K42" i="31"/>
  <c r="K43" i="31"/>
  <c r="K44" i="31"/>
  <c r="K45" i="31"/>
  <c r="K46" i="31"/>
  <c r="K47" i="31"/>
  <c r="K48" i="31"/>
  <c r="K51" i="31"/>
  <c r="K52" i="31"/>
  <c r="K53" i="31"/>
  <c r="K56" i="31"/>
  <c r="K59" i="31"/>
  <c r="K60" i="31"/>
  <c r="K63" i="31"/>
  <c r="K64" i="31"/>
  <c r="K65" i="31"/>
  <c r="K66" i="31"/>
  <c r="K71" i="31"/>
  <c r="K73" i="31"/>
  <c r="K74" i="31"/>
  <c r="K75" i="31"/>
  <c r="K77" i="31"/>
  <c r="K80" i="31"/>
  <c r="K85" i="31"/>
  <c r="K87" i="31"/>
  <c r="K88" i="31"/>
  <c r="K91" i="31"/>
  <c r="K94" i="31"/>
  <c r="K95" i="31"/>
  <c r="K97" i="31"/>
  <c r="K102" i="31"/>
  <c r="K103" i="31"/>
  <c r="K105" i="31"/>
  <c r="K108" i="31"/>
  <c r="K113" i="31"/>
  <c r="K115" i="31"/>
  <c r="K116" i="31"/>
  <c r="K117" i="31"/>
  <c r="K118" i="31"/>
  <c r="K120" i="31"/>
  <c r="K121" i="31"/>
  <c r="K122" i="31"/>
  <c r="K124" i="31"/>
  <c r="K125" i="31"/>
  <c r="K127" i="31"/>
  <c r="K132" i="31"/>
  <c r="K134" i="31"/>
  <c r="K137" i="31"/>
  <c r="K142" i="31"/>
  <c r="K143" i="31"/>
  <c r="K144" i="31"/>
  <c r="K146" i="31"/>
  <c r="K148" i="31"/>
  <c r="K151" i="31"/>
  <c r="K154" i="31"/>
  <c r="K157" i="31"/>
  <c r="K162" i="31"/>
  <c r="K163" i="31"/>
  <c r="K164" i="31"/>
  <c r="K167" i="31"/>
  <c r="K168" i="31"/>
  <c r="K171" i="31"/>
  <c r="K172" i="31"/>
  <c r="K177" i="31"/>
  <c r="K178" i="31"/>
  <c r="K183" i="31"/>
  <c r="K186" i="31"/>
  <c r="K188" i="31"/>
  <c r="K190" i="31"/>
  <c r="K192" i="31"/>
  <c r="K193" i="31"/>
  <c r="K194" i="31"/>
  <c r="K196" i="31"/>
  <c r="K198" i="31"/>
  <c r="K201" i="31"/>
  <c r="K202" i="31"/>
  <c r="K203" i="31"/>
  <c r="K205" i="31"/>
  <c r="K207" i="31"/>
  <c r="K208" i="31"/>
  <c r="K209" i="31"/>
  <c r="K210" i="31"/>
  <c r="K211" i="31"/>
  <c r="K212" i="31"/>
  <c r="K213" i="31"/>
  <c r="K214" i="31"/>
  <c r="K216" i="31"/>
  <c r="K218" i="31"/>
  <c r="K219" i="31"/>
  <c r="K221" i="31"/>
  <c r="K223" i="31"/>
  <c r="K225" i="31"/>
  <c r="K226" i="31"/>
  <c r="K228" i="31"/>
  <c r="K229" i="31"/>
  <c r="K231" i="31"/>
  <c r="K232" i="31"/>
  <c r="K233" i="31"/>
  <c r="K235" i="31"/>
  <c r="K236" i="31"/>
  <c r="K238" i="31"/>
  <c r="K240" i="31"/>
  <c r="K242" i="31"/>
  <c r="K243" i="31"/>
  <c r="K244" i="31"/>
  <c r="K246" i="31"/>
  <c r="K248" i="31"/>
  <c r="K249" i="31"/>
  <c r="K251" i="31"/>
  <c r="K252" i="31"/>
  <c r="K253" i="31"/>
  <c r="K255" i="31"/>
  <c r="K257" i="31"/>
  <c r="K258" i="31"/>
  <c r="K259" i="31"/>
  <c r="K260" i="31"/>
  <c r="K261" i="31"/>
  <c r="K262" i="31"/>
  <c r="K263" i="31"/>
  <c r="K264" i="31"/>
  <c r="K266" i="31"/>
  <c r="K268" i="31"/>
  <c r="K269" i="31"/>
  <c r="K271" i="31"/>
  <c r="K272" i="31"/>
  <c r="K274" i="31"/>
  <c r="K275" i="31"/>
  <c r="K277" i="31"/>
  <c r="K278" i="31"/>
  <c r="K280" i="31"/>
  <c r="K281" i="31"/>
  <c r="K283" i="31"/>
  <c r="K286" i="31"/>
  <c r="K288" i="31"/>
  <c r="K290" i="31"/>
  <c r="K291" i="31"/>
  <c r="K293" i="31"/>
  <c r="K295" i="31"/>
  <c r="K296" i="31"/>
  <c r="K298" i="31"/>
  <c r="K299" i="31"/>
  <c r="K300" i="31"/>
  <c r="K301" i="31"/>
  <c r="K303" i="31"/>
  <c r="K305" i="31"/>
  <c r="K307" i="31"/>
  <c r="K308" i="31"/>
  <c r="K310" i="31"/>
  <c r="K312" i="31"/>
  <c r="K313" i="31"/>
  <c r="K314" i="31"/>
  <c r="K315" i="31"/>
  <c r="K316" i="31"/>
  <c r="K318" i="31"/>
  <c r="K321" i="31"/>
  <c r="K323" i="31"/>
  <c r="K325" i="31"/>
  <c r="K327" i="31"/>
  <c r="K328" i="31"/>
  <c r="K330" i="31"/>
  <c r="K332" i="31"/>
  <c r="K333" i="31"/>
  <c r="K334" i="31"/>
  <c r="K336" i="31"/>
  <c r="K338" i="31"/>
  <c r="K339" i="31"/>
  <c r="K341" i="31"/>
  <c r="K343" i="31"/>
  <c r="K345" i="31"/>
  <c r="K347" i="31"/>
  <c r="K349" i="31"/>
  <c r="K350" i="31"/>
  <c r="K352" i="31"/>
  <c r="K354" i="31"/>
  <c r="K355" i="31"/>
  <c r="K356" i="31"/>
  <c r="K358" i="31"/>
  <c r="K359" i="31"/>
  <c r="K360" i="31"/>
  <c r="K361" i="31"/>
  <c r="K362" i="31"/>
  <c r="K363" i="31"/>
  <c r="K367" i="31"/>
  <c r="K369" i="31"/>
  <c r="K371" i="31"/>
  <c r="K373" i="31"/>
  <c r="K375" i="31"/>
  <c r="K376" i="31"/>
  <c r="K377" i="31"/>
  <c r="K379" i="31"/>
  <c r="K380" i="31"/>
  <c r="K383" i="31"/>
  <c r="K385" i="31"/>
  <c r="K387" i="31"/>
  <c r="K389" i="31"/>
  <c r="K391" i="31"/>
  <c r="K392" i="31"/>
  <c r="K393" i="31"/>
  <c r="K395" i="31"/>
  <c r="K397" i="31"/>
  <c r="K401" i="31"/>
  <c r="K403" i="31"/>
  <c r="K405" i="31"/>
  <c r="K406" i="31"/>
  <c r="K407" i="31"/>
  <c r="K409" i="31"/>
  <c r="K410" i="31"/>
  <c r="K412" i="31"/>
  <c r="K415" i="31"/>
  <c r="K417" i="31"/>
  <c r="K419" i="31"/>
  <c r="K421" i="31"/>
  <c r="K422" i="31"/>
  <c r="K423" i="31"/>
  <c r="K425" i="31"/>
  <c r="K426" i="31"/>
  <c r="K428" i="31"/>
  <c r="K433" i="31"/>
  <c r="K434" i="31"/>
  <c r="K435" i="31"/>
  <c r="K436" i="31"/>
  <c r="K437" i="31"/>
  <c r="K441" i="31"/>
  <c r="K443" i="31"/>
  <c r="K445" i="31"/>
  <c r="K447" i="31"/>
  <c r="K449" i="31"/>
  <c r="K451" i="31"/>
  <c r="K456" i="31"/>
  <c r="K461" i="31"/>
  <c r="K465" i="31"/>
  <c r="K470" i="31"/>
  <c r="K475" i="31"/>
  <c r="K476" i="31"/>
  <c r="K478" i="31"/>
  <c r="K479" i="31"/>
  <c r="K480" i="31"/>
  <c r="K482" i="31"/>
  <c r="K484" i="31"/>
  <c r="K487" i="31"/>
  <c r="K492" i="31"/>
  <c r="K497" i="31"/>
  <c r="K500" i="31"/>
  <c r="K504" i="31"/>
  <c r="K509" i="31"/>
  <c r="K510" i="31"/>
  <c r="K511" i="31"/>
  <c r="K512" i="31"/>
  <c r="K514" i="31"/>
  <c r="K515" i="31"/>
  <c r="K517" i="31"/>
  <c r="K520" i="31"/>
  <c r="K523" i="31"/>
  <c r="K528" i="31"/>
  <c r="K530" i="31"/>
  <c r="K531" i="31"/>
  <c r="K532" i="31"/>
  <c r="K534" i="31"/>
  <c r="K535" i="31"/>
  <c r="K536" i="31"/>
  <c r="K541" i="31"/>
  <c r="K543" i="31"/>
  <c r="K548" i="31"/>
  <c r="K549" i="31"/>
  <c r="K551" i="31"/>
  <c r="K553" i="31"/>
  <c r="K554" i="31"/>
  <c r="K555" i="31"/>
  <c r="K556" i="31"/>
  <c r="K557" i="31"/>
  <c r="K558" i="31"/>
  <c r="K560" i="31"/>
  <c r="K562" i="31"/>
  <c r="K563" i="31"/>
  <c r="K566" i="31"/>
  <c r="K569" i="31"/>
  <c r="K570" i="31"/>
  <c r="K574" i="31"/>
  <c r="K576" i="31"/>
  <c r="K577" i="31"/>
  <c r="K578" i="31"/>
  <c r="K579" i="31"/>
  <c r="K580" i="31"/>
  <c r="K581" i="31"/>
  <c r="K583" i="31"/>
  <c r="K585" i="31"/>
  <c r="K587" i="31"/>
  <c r="K588" i="31"/>
  <c r="K591" i="31"/>
  <c r="K594" i="31"/>
  <c r="K595" i="31"/>
  <c r="K600" i="31"/>
  <c r="K603" i="31"/>
  <c r="K605" i="31"/>
  <c r="K608" i="31"/>
  <c r="K613" i="31"/>
  <c r="K616" i="31"/>
  <c r="K620" i="31"/>
  <c r="K625" i="31"/>
  <c r="K627" i="31"/>
  <c r="K628" i="31"/>
  <c r="K629" i="31"/>
  <c r="K630" i="31"/>
  <c r="K632" i="31"/>
  <c r="K633" i="31"/>
  <c r="K634" i="31"/>
  <c r="K636" i="31"/>
  <c r="K639" i="31"/>
  <c r="K641" i="31"/>
  <c r="K644" i="31"/>
  <c r="K648" i="31"/>
  <c r="K653" i="31"/>
  <c r="K657" i="31"/>
  <c r="K662" i="31"/>
  <c r="K664" i="31"/>
  <c r="K667" i="31"/>
  <c r="K672" i="31"/>
  <c r="K674" i="31"/>
  <c r="K679" i="31"/>
  <c r="K684" i="31"/>
  <c r="K689" i="31"/>
  <c r="K691" i="31"/>
  <c r="K693" i="31"/>
  <c r="K698" i="31"/>
  <c r="K701" i="31"/>
  <c r="K702" i="31"/>
  <c r="K704" i="31"/>
  <c r="K705" i="31"/>
  <c r="K707" i="31"/>
  <c r="K712" i="31"/>
  <c r="K717" i="31"/>
  <c r="K718" i="31"/>
  <c r="K721" i="31"/>
  <c r="K724" i="31"/>
  <c r="K727" i="31"/>
  <c r="K728" i="31"/>
  <c r="K731" i="31"/>
  <c r="K736" i="31"/>
  <c r="K737" i="31"/>
  <c r="K739" i="31"/>
  <c r="K740" i="31"/>
  <c r="K741" i="31"/>
  <c r="K742" i="31"/>
  <c r="K744" i="31"/>
  <c r="K745" i="31"/>
  <c r="K750" i="31"/>
  <c r="K755" i="31"/>
  <c r="K757" i="31"/>
  <c r="K758" i="31"/>
  <c r="K759" i="31"/>
  <c r="K760" i="31"/>
  <c r="K762" i="31"/>
  <c r="K764" i="31"/>
  <c r="K769" i="31"/>
  <c r="K770" i="31"/>
  <c r="K771" i="31"/>
  <c r="K773" i="31"/>
  <c r="K775" i="31"/>
  <c r="K778" i="31"/>
  <c r="K779" i="31"/>
  <c r="K780" i="31"/>
  <c r="K782" i="31"/>
  <c r="K784" i="31"/>
  <c r="K785" i="31"/>
  <c r="K786" i="31"/>
  <c r="K787" i="31"/>
  <c r="K788" i="31"/>
  <c r="K789" i="31"/>
  <c r="K791" i="31"/>
  <c r="K794" i="31"/>
  <c r="K797" i="31"/>
  <c r="K800" i="31"/>
  <c r="K801" i="31"/>
  <c r="K805" i="31"/>
  <c r="K806" i="31"/>
  <c r="K807" i="31"/>
  <c r="K809" i="31"/>
  <c r="K811" i="31"/>
  <c r="K814" i="31"/>
  <c r="K815" i="31"/>
  <c r="K816" i="31"/>
  <c r="K818" i="31"/>
  <c r="K820" i="31"/>
  <c r="K821" i="31"/>
  <c r="K822" i="31"/>
  <c r="K823" i="31"/>
  <c r="K824" i="31"/>
  <c r="K825" i="31"/>
  <c r="K827" i="31"/>
  <c r="K830" i="31"/>
  <c r="K833" i="31"/>
  <c r="K836" i="31"/>
  <c r="K837" i="31"/>
  <c r="K842" i="31"/>
  <c r="K843" i="31"/>
  <c r="K846" i="31"/>
  <c r="K847" i="31"/>
  <c r="K850" i="31"/>
  <c r="I11" i="31"/>
  <c r="I12" i="31"/>
  <c r="I13" i="31"/>
  <c r="I15" i="31"/>
  <c r="I17" i="31"/>
  <c r="I20" i="31"/>
  <c r="I21" i="31"/>
  <c r="I22" i="31"/>
  <c r="I23" i="31"/>
  <c r="I25" i="31"/>
  <c r="I26" i="31"/>
  <c r="I27" i="31"/>
  <c r="I28" i="31"/>
  <c r="I29" i="31"/>
  <c r="I31" i="31"/>
  <c r="I32" i="31"/>
  <c r="I33" i="31"/>
  <c r="I34" i="31"/>
  <c r="I35" i="31"/>
  <c r="I36" i="31"/>
  <c r="I37" i="31"/>
  <c r="I38" i="31"/>
  <c r="I40" i="31"/>
  <c r="I42" i="31"/>
  <c r="I43" i="31"/>
  <c r="I44" i="31"/>
  <c r="I45" i="31"/>
  <c r="I46" i="31"/>
  <c r="I47" i="31"/>
  <c r="I48" i="31"/>
  <c r="I51" i="31"/>
  <c r="I52" i="31"/>
  <c r="I53" i="31"/>
  <c r="I56" i="31"/>
  <c r="I59" i="31"/>
  <c r="I60" i="31"/>
  <c r="I63" i="31"/>
  <c r="I64" i="31"/>
  <c r="I65" i="31"/>
  <c r="I66" i="31"/>
  <c r="I71" i="31"/>
  <c r="I73" i="31"/>
  <c r="I74" i="31"/>
  <c r="I75" i="31"/>
  <c r="I77" i="31"/>
  <c r="I80" i="31"/>
  <c r="I85" i="31"/>
  <c r="I87" i="31"/>
  <c r="I88" i="31"/>
  <c r="I91" i="31"/>
  <c r="I94" i="31"/>
  <c r="I95" i="31"/>
  <c r="I97" i="31"/>
  <c r="I102" i="31"/>
  <c r="I103" i="31"/>
  <c r="I105" i="31"/>
  <c r="I108" i="31"/>
  <c r="I113" i="31"/>
  <c r="I115" i="31"/>
  <c r="I116" i="31"/>
  <c r="I117" i="31"/>
  <c r="I118" i="31"/>
  <c r="I120" i="31"/>
  <c r="I121" i="31"/>
  <c r="I122" i="31"/>
  <c r="I124" i="31"/>
  <c r="I125" i="31"/>
  <c r="I127" i="31"/>
  <c r="I132" i="31"/>
  <c r="I134" i="31"/>
  <c r="I137" i="31"/>
  <c r="I142" i="31"/>
  <c r="I143" i="31"/>
  <c r="I144" i="31"/>
  <c r="I146" i="31"/>
  <c r="I148" i="31"/>
  <c r="I151" i="31"/>
  <c r="I154" i="31"/>
  <c r="I157" i="31"/>
  <c r="I162" i="31"/>
  <c r="I163" i="31"/>
  <c r="I164" i="31"/>
  <c r="I167" i="31"/>
  <c r="I168" i="31"/>
  <c r="I171" i="31"/>
  <c r="I172" i="31"/>
  <c r="I177" i="31"/>
  <c r="I178" i="31"/>
  <c r="I183" i="31"/>
  <c r="I188" i="31"/>
  <c r="I192" i="31"/>
  <c r="I193" i="31"/>
  <c r="I194" i="31"/>
  <c r="I196" i="31"/>
  <c r="I198" i="31"/>
  <c r="I201" i="31"/>
  <c r="I202" i="31"/>
  <c r="I203" i="31"/>
  <c r="I205" i="31"/>
  <c r="I207" i="31"/>
  <c r="I208" i="31"/>
  <c r="I209" i="31"/>
  <c r="I210" i="31"/>
  <c r="I211" i="31"/>
  <c r="I212" i="31"/>
  <c r="I213" i="31"/>
  <c r="I214" i="31"/>
  <c r="I216" i="31"/>
  <c r="I218" i="31"/>
  <c r="I221" i="31"/>
  <c r="I223" i="31"/>
  <c r="I225" i="31"/>
  <c r="I228" i="31"/>
  <c r="I231" i="31"/>
  <c r="I232" i="31"/>
  <c r="I235" i="31"/>
  <c r="I236" i="31"/>
  <c r="I238" i="31"/>
  <c r="I242" i="31"/>
  <c r="I243" i="31"/>
  <c r="I244" i="31"/>
  <c r="I246" i="31"/>
  <c r="I248" i="31"/>
  <c r="I251" i="31"/>
  <c r="I252" i="31"/>
  <c r="I253" i="31"/>
  <c r="I255" i="31"/>
  <c r="I257" i="31"/>
  <c r="I258" i="31"/>
  <c r="I259" i="31"/>
  <c r="I260" i="31"/>
  <c r="I261" i="31"/>
  <c r="I262" i="31"/>
  <c r="I263" i="31"/>
  <c r="I264" i="31"/>
  <c r="I266" i="31"/>
  <c r="I268" i="31"/>
  <c r="I271" i="31"/>
  <c r="I274" i="31"/>
  <c r="I277" i="31"/>
  <c r="I278" i="31"/>
  <c r="I280" i="31"/>
  <c r="I281" i="31"/>
  <c r="I283" i="31"/>
  <c r="I286" i="31"/>
  <c r="I288" i="31"/>
  <c r="I290" i="31"/>
  <c r="I291" i="31"/>
  <c r="I293" i="31"/>
  <c r="I295" i="31"/>
  <c r="I296" i="31"/>
  <c r="I298" i="31"/>
  <c r="I299" i="31"/>
  <c r="I300" i="31"/>
  <c r="I301" i="31"/>
  <c r="I303" i="31"/>
  <c r="I305" i="31"/>
  <c r="I307" i="31"/>
  <c r="I308" i="31"/>
  <c r="I310" i="31"/>
  <c r="I312" i="31"/>
  <c r="I313" i="31"/>
  <c r="I314" i="31"/>
  <c r="I315" i="31"/>
  <c r="I316" i="31"/>
  <c r="I318" i="31"/>
  <c r="I321" i="31"/>
  <c r="I323" i="31"/>
  <c r="I325" i="31"/>
  <c r="I327" i="31"/>
  <c r="I328" i="31"/>
  <c r="I330" i="31"/>
  <c r="I332" i="31"/>
  <c r="I333" i="31"/>
  <c r="I334" i="31"/>
  <c r="I336" i="31"/>
  <c r="I338" i="31"/>
  <c r="I339" i="31"/>
  <c r="I341" i="31"/>
  <c r="I343" i="31"/>
  <c r="I345" i="31"/>
  <c r="I347" i="31"/>
  <c r="I349" i="31"/>
  <c r="I350" i="31"/>
  <c r="I352" i="31"/>
  <c r="I354" i="31"/>
  <c r="I355" i="31"/>
  <c r="I356" i="31"/>
  <c r="I358" i="31"/>
  <c r="I359" i="31"/>
  <c r="I360" i="31"/>
  <c r="I361" i="31"/>
  <c r="I362" i="31"/>
  <c r="I363" i="31"/>
  <c r="I367" i="31"/>
  <c r="I369" i="31"/>
  <c r="I371" i="31"/>
  <c r="I373" i="31"/>
  <c r="I375" i="31"/>
  <c r="I376" i="31"/>
  <c r="I377" i="31"/>
  <c r="I379" i="31"/>
  <c r="I380" i="31"/>
  <c r="I383" i="31"/>
  <c r="I385" i="31"/>
  <c r="I387" i="31"/>
  <c r="I389" i="31"/>
  <c r="I391" i="31"/>
  <c r="I392" i="31"/>
  <c r="I393" i="31"/>
  <c r="I395" i="31"/>
  <c r="I397" i="31"/>
  <c r="I401" i="31"/>
  <c r="I403" i="31"/>
  <c r="I405" i="31"/>
  <c r="I406" i="31"/>
  <c r="I407" i="31"/>
  <c r="I409" i="31"/>
  <c r="I410" i="31"/>
  <c r="I412" i="31"/>
  <c r="I415" i="31"/>
  <c r="I417" i="31"/>
  <c r="I419" i="31"/>
  <c r="I421" i="31"/>
  <c r="I422" i="31"/>
  <c r="I423" i="31"/>
  <c r="I425" i="31"/>
  <c r="I426" i="31"/>
  <c r="I428" i="31"/>
  <c r="I433" i="31"/>
  <c r="I434" i="31"/>
  <c r="I435" i="31"/>
  <c r="I436" i="31"/>
  <c r="I437" i="31"/>
  <c r="I441" i="31"/>
  <c r="I443" i="31"/>
  <c r="I445" i="31"/>
  <c r="I447" i="31"/>
  <c r="I449" i="31"/>
  <c r="I451" i="31"/>
  <c r="I456" i="31"/>
  <c r="I461" i="31"/>
  <c r="I465" i="31"/>
  <c r="I470" i="31"/>
  <c r="I475" i="31"/>
  <c r="I476" i="31"/>
  <c r="I478" i="31"/>
  <c r="I479" i="31"/>
  <c r="I480" i="31"/>
  <c r="I482" i="31"/>
  <c r="I484" i="31"/>
  <c r="I487" i="31"/>
  <c r="I492" i="31"/>
  <c r="I497" i="31"/>
  <c r="I500" i="31"/>
  <c r="I504" i="31"/>
  <c r="I509" i="31"/>
  <c r="I510" i="31"/>
  <c r="I511" i="31"/>
  <c r="I512" i="31"/>
  <c r="I514" i="31"/>
  <c r="I515" i="31"/>
  <c r="I517" i="31"/>
  <c r="I520" i="31"/>
  <c r="I523" i="31"/>
  <c r="I528" i="31"/>
  <c r="I530" i="31"/>
  <c r="I531" i="31"/>
  <c r="I532" i="31"/>
  <c r="I534" i="31"/>
  <c r="I535" i="31"/>
  <c r="I536" i="31"/>
  <c r="I541" i="31"/>
  <c r="I543" i="31"/>
  <c r="I548" i="31"/>
  <c r="I549" i="31"/>
  <c r="I551" i="31"/>
  <c r="I553" i="31"/>
  <c r="I554" i="31"/>
  <c r="I555" i="31"/>
  <c r="I556" i="31"/>
  <c r="I557" i="31"/>
  <c r="I558" i="31"/>
  <c r="I560" i="31"/>
  <c r="I562" i="31"/>
  <c r="I563" i="31"/>
  <c r="I566" i="31"/>
  <c r="I569" i="31"/>
  <c r="I570" i="31"/>
  <c r="I574" i="31"/>
  <c r="I576" i="31"/>
  <c r="I577" i="31"/>
  <c r="I578" i="31"/>
  <c r="I579" i="31"/>
  <c r="I580" i="31"/>
  <c r="I581" i="31"/>
  <c r="I583" i="31"/>
  <c r="I585" i="31"/>
  <c r="I587" i="31"/>
  <c r="I588" i="31"/>
  <c r="I591" i="31"/>
  <c r="I594" i="31"/>
  <c r="I595" i="31"/>
  <c r="I600" i="31"/>
  <c r="I603" i="31"/>
  <c r="I605" i="31"/>
  <c r="I608" i="31"/>
  <c r="I613" i="31"/>
  <c r="I616" i="31"/>
  <c r="I620" i="31"/>
  <c r="I625" i="31"/>
  <c r="I627" i="31"/>
  <c r="I628" i="31"/>
  <c r="I629" i="31"/>
  <c r="I630" i="31"/>
  <c r="I632" i="31"/>
  <c r="I633" i="31"/>
  <c r="I634" i="31"/>
  <c r="I636" i="31"/>
  <c r="I639" i="31"/>
  <c r="I641" i="31"/>
  <c r="I644" i="31"/>
  <c r="I648" i="31"/>
  <c r="I653" i="31"/>
  <c r="I657" i="31"/>
  <c r="I662" i="31"/>
  <c r="I664" i="31"/>
  <c r="I667" i="31"/>
  <c r="I672" i="31"/>
  <c r="I674" i="31"/>
  <c r="I679" i="31"/>
  <c r="I684" i="31"/>
  <c r="I689" i="31"/>
  <c r="I691" i="31"/>
  <c r="I693" i="31"/>
  <c r="I698" i="31"/>
  <c r="I701" i="31"/>
  <c r="I702" i="31"/>
  <c r="I704" i="31"/>
  <c r="I705" i="31"/>
  <c r="I707" i="31"/>
  <c r="I712" i="31"/>
  <c r="I717" i="31"/>
  <c r="I718" i="31"/>
  <c r="I721" i="31"/>
  <c r="I724" i="31"/>
  <c r="I727" i="31"/>
  <c r="I728" i="31"/>
  <c r="I731" i="31"/>
  <c r="I736" i="31"/>
  <c r="I737" i="31"/>
  <c r="I739" i="31"/>
  <c r="I740" i="31"/>
  <c r="I741" i="31"/>
  <c r="I742" i="31"/>
  <c r="I744" i="31"/>
  <c r="I745" i="31"/>
  <c r="I750" i="31"/>
  <c r="I755" i="31"/>
  <c r="I757" i="31"/>
  <c r="I758" i="31"/>
  <c r="I759" i="31"/>
  <c r="I760" i="31"/>
  <c r="I762" i="31"/>
  <c r="I764" i="31"/>
  <c r="I769" i="31"/>
  <c r="I770" i="31"/>
  <c r="I771" i="31"/>
  <c r="I773" i="31"/>
  <c r="I775" i="31"/>
  <c r="I778" i="31"/>
  <c r="I779" i="31"/>
  <c r="I780" i="31"/>
  <c r="I782" i="31"/>
  <c r="I784" i="31"/>
  <c r="I785" i="31"/>
  <c r="I786" i="31"/>
  <c r="I787" i="31"/>
  <c r="I788" i="31"/>
  <c r="I789" i="31"/>
  <c r="I791" i="31"/>
  <c r="I794" i="31"/>
  <c r="I797" i="31"/>
  <c r="I800" i="31"/>
  <c r="I801" i="31"/>
  <c r="I805" i="31"/>
  <c r="I806" i="31"/>
  <c r="I807" i="31"/>
  <c r="I809" i="31"/>
  <c r="I811" i="31"/>
  <c r="I814" i="31"/>
  <c r="I815" i="31"/>
  <c r="I816" i="31"/>
  <c r="I818" i="31"/>
  <c r="I820" i="31"/>
  <c r="I821" i="31"/>
  <c r="I822" i="31"/>
  <c r="I823" i="31"/>
  <c r="I824" i="31"/>
  <c r="I825" i="31"/>
  <c r="I827" i="31"/>
  <c r="I828" i="31"/>
  <c r="I830" i="31"/>
  <c r="I833" i="31"/>
  <c r="I836" i="31"/>
  <c r="I837" i="31"/>
  <c r="I842" i="31"/>
  <c r="I843" i="31"/>
  <c r="I846" i="31"/>
  <c r="I847" i="31"/>
  <c r="I850" i="31"/>
  <c r="G850" i="31"/>
  <c r="G847" i="31"/>
  <c r="G846" i="31"/>
  <c r="G843" i="31"/>
  <c r="G842" i="31"/>
  <c r="G837" i="31"/>
  <c r="G836" i="31"/>
  <c r="G833" i="31"/>
  <c r="G830" i="31"/>
  <c r="G828" i="31"/>
  <c r="G827" i="31"/>
  <c r="G825" i="31"/>
  <c r="G824" i="31"/>
  <c r="G823" i="31"/>
  <c r="G822" i="31"/>
  <c r="G821" i="31"/>
  <c r="G820" i="31"/>
  <c r="G819" i="31"/>
  <c r="G818" i="31"/>
  <c r="G816" i="31"/>
  <c r="G815" i="31"/>
  <c r="G814" i="31"/>
  <c r="G812" i="31"/>
  <c r="G811" i="31"/>
  <c r="G809" i="31"/>
  <c r="G807" i="31"/>
  <c r="G806" i="31"/>
  <c r="G805" i="31"/>
  <c r="G803" i="31"/>
  <c r="G802" i="31"/>
  <c r="G801" i="31"/>
  <c r="G800" i="31"/>
  <c r="G798" i="31"/>
  <c r="G797" i="31"/>
  <c r="G795" i="31"/>
  <c r="G794" i="31"/>
  <c r="G792" i="31"/>
  <c r="G791" i="31"/>
  <c r="G789" i="31"/>
  <c r="G788" i="31"/>
  <c r="G787" i="31"/>
  <c r="G786" i="31"/>
  <c r="G785" i="31"/>
  <c r="G784" i="31"/>
  <c r="G783" i="31"/>
  <c r="G782" i="31"/>
  <c r="G780" i="31"/>
  <c r="G779" i="31"/>
  <c r="G778" i="31"/>
  <c r="G776" i="31"/>
  <c r="G775" i="31"/>
  <c r="G773" i="31"/>
  <c r="G771" i="31"/>
  <c r="G770" i="31"/>
  <c r="G769" i="31"/>
  <c r="G767" i="31"/>
  <c r="G766" i="31"/>
  <c r="G765" i="31"/>
  <c r="G764" i="31"/>
  <c r="G762" i="31"/>
  <c r="G760" i="31"/>
  <c r="G759" i="31"/>
  <c r="G758" i="31"/>
  <c r="G757" i="31"/>
  <c r="G755" i="31"/>
  <c r="G750" i="31"/>
  <c r="G745" i="31"/>
  <c r="G744" i="31"/>
  <c r="G742" i="31"/>
  <c r="G741" i="31"/>
  <c r="G740" i="31"/>
  <c r="G739" i="31"/>
  <c r="G737" i="31"/>
  <c r="G736" i="31"/>
  <c r="G731" i="31"/>
  <c r="G728" i="31"/>
  <c r="G727" i="31"/>
  <c r="G724" i="31"/>
  <c r="G721" i="31"/>
  <c r="G718" i="31"/>
  <c r="G717" i="31"/>
  <c r="G712" i="31"/>
  <c r="G707" i="31"/>
  <c r="G705" i="31"/>
  <c r="G704" i="31"/>
  <c r="G702" i="31"/>
  <c r="G701" i="31"/>
  <c r="G698" i="31"/>
  <c r="G693" i="31"/>
  <c r="G691" i="31"/>
  <c r="G689" i="31"/>
  <c r="G684" i="31"/>
  <c r="G679" i="31"/>
  <c r="G674" i="31"/>
  <c r="G672" i="31"/>
  <c r="G667" i="31"/>
  <c r="G664" i="31"/>
  <c r="G662" i="31"/>
  <c r="G657" i="31"/>
  <c r="G653" i="31"/>
  <c r="G648" i="31"/>
  <c r="G644" i="31"/>
  <c r="G641" i="31"/>
  <c r="G639" i="31"/>
  <c r="G636" i="31"/>
  <c r="G634" i="31"/>
  <c r="G633" i="31"/>
  <c r="G632" i="31"/>
  <c r="G630" i="31"/>
  <c r="G629" i="31"/>
  <c r="G628" i="31"/>
  <c r="G627" i="31"/>
  <c r="G625" i="31"/>
  <c r="G620" i="31"/>
  <c r="G616" i="31"/>
  <c r="G613" i="31"/>
  <c r="G608" i="31"/>
  <c r="G605" i="31"/>
  <c r="G603" i="31"/>
  <c r="G600" i="31"/>
  <c r="G595" i="31"/>
  <c r="G594" i="31"/>
  <c r="G591" i="31"/>
  <c r="G588" i="31"/>
  <c r="G587" i="31"/>
  <c r="G585" i="31"/>
  <c r="G583" i="31"/>
  <c r="G581" i="31"/>
  <c r="G580" i="31"/>
  <c r="G579" i="31"/>
  <c r="G578" i="31"/>
  <c r="G577" i="31"/>
  <c r="G576" i="31"/>
  <c r="G574" i="31"/>
  <c r="G570" i="31"/>
  <c r="G569" i="31"/>
  <c r="G566" i="31"/>
  <c r="G563" i="31"/>
  <c r="G562" i="31"/>
  <c r="G560" i="31"/>
  <c r="G558" i="31"/>
  <c r="G557" i="31"/>
  <c r="G556" i="31"/>
  <c r="G555" i="31"/>
  <c r="G554" i="31"/>
  <c r="G553" i="31"/>
  <c r="G551" i="31"/>
  <c r="G549" i="31"/>
  <c r="G548" i="31"/>
  <c r="G543" i="31"/>
  <c r="G541" i="31"/>
  <c r="G536" i="31"/>
  <c r="G535" i="31"/>
  <c r="G534" i="31"/>
  <c r="G532" i="31"/>
  <c r="G531" i="31"/>
  <c r="G530" i="31"/>
  <c r="G528" i="31"/>
  <c r="G523" i="31"/>
  <c r="G520" i="31"/>
  <c r="G517" i="31"/>
  <c r="G515" i="31"/>
  <c r="G514" i="31"/>
  <c r="G512" i="31"/>
  <c r="G511" i="31"/>
  <c r="G510" i="31"/>
  <c r="G509" i="31"/>
  <c r="G504" i="31"/>
  <c r="G500" i="31"/>
  <c r="G497" i="31"/>
  <c r="G492" i="31"/>
  <c r="G487" i="31"/>
  <c r="G484" i="31"/>
  <c r="G482" i="31"/>
  <c r="G480" i="31"/>
  <c r="G479" i="31"/>
  <c r="G478" i="31"/>
  <c r="G476" i="31"/>
  <c r="G475" i="31"/>
  <c r="G470" i="31"/>
  <c r="G465" i="31"/>
  <c r="G461" i="31"/>
  <c r="G456" i="31"/>
  <c r="G451" i="31"/>
  <c r="G449" i="31"/>
  <c r="G447" i="31"/>
  <c r="G445" i="31"/>
  <c r="G443" i="31"/>
  <c r="G441" i="31"/>
  <c r="G437" i="31"/>
  <c r="G436" i="31"/>
  <c r="G435" i="31"/>
  <c r="G434" i="31"/>
  <c r="G433" i="31"/>
  <c r="G428" i="31"/>
  <c r="G426" i="31"/>
  <c r="G425" i="31"/>
  <c r="G423" i="31"/>
  <c r="G422" i="31"/>
  <c r="G421" i="31"/>
  <c r="G419" i="31"/>
  <c r="G417" i="31"/>
  <c r="G415" i="31"/>
  <c r="G412" i="31"/>
  <c r="G410" i="31"/>
  <c r="G409" i="31"/>
  <c r="G407" i="31"/>
  <c r="G406" i="31"/>
  <c r="G405" i="31"/>
  <c r="G403" i="31"/>
  <c r="G401" i="31"/>
  <c r="G397" i="31"/>
  <c r="G395" i="31"/>
  <c r="G393" i="31"/>
  <c r="G392" i="31"/>
  <c r="G391" i="31"/>
  <c r="G389" i="31"/>
  <c r="G387" i="31"/>
  <c r="G385" i="31"/>
  <c r="G383" i="31"/>
  <c r="G380" i="31"/>
  <c r="G379" i="31"/>
  <c r="G377" i="31"/>
  <c r="G376" i="31"/>
  <c r="G375" i="31"/>
  <c r="G373" i="31"/>
  <c r="G371" i="31"/>
  <c r="G369" i="31"/>
  <c r="G367" i="31"/>
  <c r="G363" i="31"/>
  <c r="G360" i="31"/>
  <c r="G358" i="31"/>
  <c r="G356" i="31"/>
  <c r="G355" i="31"/>
  <c r="G354" i="31"/>
  <c r="G352" i="31"/>
  <c r="G349" i="31"/>
  <c r="G347" i="31"/>
  <c r="G345" i="31"/>
  <c r="G341" i="31"/>
  <c r="G338" i="31"/>
  <c r="G336" i="31"/>
  <c r="G334" i="31"/>
  <c r="G333" i="31"/>
  <c r="G332" i="31"/>
  <c r="G330" i="31"/>
  <c r="G327" i="31"/>
  <c r="G325" i="31"/>
  <c r="G323" i="31"/>
  <c r="G318" i="31"/>
  <c r="G316" i="31"/>
  <c r="G315" i="31"/>
  <c r="G314" i="31"/>
  <c r="G313" i="31"/>
  <c r="G312" i="31"/>
  <c r="G310" i="31"/>
  <c r="G307" i="31"/>
  <c r="G305" i="31"/>
  <c r="G301" i="31"/>
  <c r="G300" i="31"/>
  <c r="G298" i="31"/>
  <c r="G295" i="31"/>
  <c r="G293" i="31"/>
  <c r="G290" i="31"/>
  <c r="G288" i="31"/>
  <c r="G283" i="31"/>
  <c r="G281" i="31"/>
  <c r="G280" i="31"/>
  <c r="G277" i="31"/>
  <c r="G274" i="31"/>
  <c r="G271" i="31"/>
  <c r="G268" i="31"/>
  <c r="G266" i="31"/>
  <c r="G264" i="31"/>
  <c r="G263" i="31"/>
  <c r="G262" i="31"/>
  <c r="G261" i="31"/>
  <c r="G260" i="31"/>
  <c r="G259" i="31"/>
  <c r="G258" i="31"/>
  <c r="G257" i="31"/>
  <c r="G255" i="31"/>
  <c r="G253" i="31"/>
  <c r="G252" i="31"/>
  <c r="G251" i="31"/>
  <c r="G248" i="31"/>
  <c r="G246" i="31"/>
  <c r="G244" i="31"/>
  <c r="G243" i="31"/>
  <c r="G242" i="31"/>
  <c r="G238" i="31"/>
  <c r="G236" i="31"/>
  <c r="G235" i="31"/>
  <c r="G232" i="31"/>
  <c r="G231" i="31"/>
  <c r="G228" i="31"/>
  <c r="G225" i="31"/>
  <c r="G223" i="31"/>
  <c r="G218" i="31"/>
  <c r="G216" i="31"/>
  <c r="G214" i="31"/>
  <c r="G213" i="31"/>
  <c r="G212" i="31"/>
  <c r="G211" i="31"/>
  <c r="G210" i="31"/>
  <c r="G209" i="31"/>
  <c r="G208" i="31"/>
  <c r="G207" i="31"/>
  <c r="G205" i="31"/>
  <c r="G203" i="31"/>
  <c r="G202" i="31"/>
  <c r="G201" i="31"/>
  <c r="G198" i="31"/>
  <c r="G196" i="31"/>
  <c r="G194" i="31"/>
  <c r="G193" i="31"/>
  <c r="G192" i="31"/>
  <c r="G183" i="31"/>
  <c r="G178" i="31"/>
  <c r="G177" i="31"/>
  <c r="G172" i="31"/>
  <c r="G171" i="31"/>
  <c r="G168" i="31"/>
  <c r="G167" i="31"/>
  <c r="G164" i="31"/>
  <c r="G163" i="31"/>
  <c r="G162" i="31"/>
  <c r="G157" i="31"/>
  <c r="G154" i="31"/>
  <c r="G151" i="31"/>
  <c r="G148" i="31"/>
  <c r="G146" i="31"/>
  <c r="G144" i="31"/>
  <c r="G143" i="31"/>
  <c r="G142" i="31"/>
  <c r="G137" i="31"/>
  <c r="G134" i="31"/>
  <c r="G132" i="31"/>
  <c r="G127" i="31"/>
  <c r="G125" i="31"/>
  <c r="G124" i="31"/>
  <c r="G122" i="31"/>
  <c r="G121" i="31"/>
  <c r="G120" i="31"/>
  <c r="G118" i="31"/>
  <c r="G117" i="31"/>
  <c r="G116" i="31"/>
  <c r="G115" i="31"/>
  <c r="G113" i="31"/>
  <c r="G108" i="31"/>
  <c r="G105" i="31"/>
  <c r="G103" i="31"/>
  <c r="G102" i="31"/>
  <c r="G97" i="31"/>
  <c r="G95" i="31"/>
  <c r="G94" i="31"/>
  <c r="G91" i="31"/>
  <c r="G88" i="31"/>
  <c r="G87" i="31"/>
  <c r="G85" i="31"/>
  <c r="G80" i="31"/>
  <c r="G77" i="31"/>
  <c r="G75" i="31"/>
  <c r="G74" i="31"/>
  <c r="G73" i="31"/>
  <c r="G71" i="31"/>
  <c r="G66" i="31"/>
  <c r="G65" i="31"/>
  <c r="G64" i="31"/>
  <c r="G63" i="31"/>
  <c r="G60" i="31"/>
  <c r="G59" i="31"/>
  <c r="G56" i="31"/>
  <c r="G53" i="31"/>
  <c r="G52" i="31"/>
  <c r="G51" i="31"/>
  <c r="G48" i="31"/>
  <c r="G47" i="31"/>
  <c r="G46" i="31"/>
  <c r="G45" i="31"/>
  <c r="G44" i="31"/>
  <c r="G43" i="31"/>
  <c r="G42" i="31"/>
  <c r="G40" i="31"/>
  <c r="G38" i="31"/>
  <c r="G37" i="31"/>
  <c r="G36" i="31"/>
  <c r="G35" i="31"/>
  <c r="G34" i="31"/>
  <c r="G33" i="31"/>
  <c r="G32" i="31"/>
  <c r="G31" i="31"/>
  <c r="G29" i="31"/>
  <c r="G28" i="31"/>
  <c r="G27" i="31"/>
  <c r="G26" i="31"/>
  <c r="G25" i="31"/>
  <c r="G23" i="31"/>
  <c r="G22" i="31"/>
  <c r="G21" i="31"/>
  <c r="G20" i="31"/>
  <c r="G17" i="31"/>
  <c r="G15" i="31"/>
  <c r="G13" i="31"/>
  <c r="G12" i="31"/>
  <c r="G11" i="31"/>
  <c r="H730" i="31" l="1"/>
  <c r="I730" i="31" s="1"/>
  <c r="H723" i="31"/>
  <c r="I723" i="31" s="1"/>
  <c r="H720" i="31"/>
  <c r="I720" i="31" s="1"/>
  <c r="H716" i="31"/>
  <c r="I716" i="31" s="1"/>
  <c r="J826" i="31" l="1"/>
  <c r="K826" i="31" s="1"/>
  <c r="J819" i="31"/>
  <c r="K819" i="31" s="1"/>
  <c r="J817" i="31"/>
  <c r="K817" i="31" s="1"/>
  <c r="J813" i="31"/>
  <c r="K813" i="31" s="1"/>
  <c r="J808" i="31"/>
  <c r="K808" i="31" s="1"/>
  <c r="J804" i="31"/>
  <c r="K804" i="31" s="1"/>
  <c r="J790" i="31"/>
  <c r="K790" i="31" s="1"/>
  <c r="J783" i="31"/>
  <c r="K783" i="31" s="1"/>
  <c r="J781" i="31"/>
  <c r="K781" i="31" s="1"/>
  <c r="J777" i="31"/>
  <c r="K777" i="31" s="1"/>
  <c r="J774" i="31"/>
  <c r="K774" i="31" s="1"/>
  <c r="J772" i="31"/>
  <c r="K772" i="31" s="1"/>
  <c r="J768" i="31"/>
  <c r="K768" i="31" s="1"/>
  <c r="F743" i="31" l="1"/>
  <c r="G743" i="31" s="1"/>
  <c r="F738" i="31"/>
  <c r="G738" i="31" s="1"/>
  <c r="F735" i="31"/>
  <c r="G735" i="31" s="1"/>
  <c r="J743" i="31"/>
  <c r="K743" i="31" s="1"/>
  <c r="H743" i="31"/>
  <c r="I743" i="31" s="1"/>
  <c r="J738" i="31"/>
  <c r="K738" i="31" s="1"/>
  <c r="H738" i="31"/>
  <c r="I738" i="31" s="1"/>
  <c r="J735" i="31"/>
  <c r="K735" i="31" s="1"/>
  <c r="H735" i="31"/>
  <c r="I735" i="31" s="1"/>
  <c r="J849" i="31"/>
  <c r="H849" i="31"/>
  <c r="F849" i="31"/>
  <c r="J845" i="31"/>
  <c r="H845" i="31"/>
  <c r="F845" i="31"/>
  <c r="G845" i="31" s="1"/>
  <c r="J841" i="31"/>
  <c r="H841" i="31"/>
  <c r="F841" i="31"/>
  <c r="J848" i="31" l="1"/>
  <c r="K848" i="31" s="1"/>
  <c r="K849" i="31"/>
  <c r="F840" i="31"/>
  <c r="G840" i="31" s="1"/>
  <c r="G841" i="31"/>
  <c r="J840" i="31"/>
  <c r="K840" i="31" s="1"/>
  <c r="K841" i="31"/>
  <c r="F848" i="31"/>
  <c r="G848" i="31" s="1"/>
  <c r="G849" i="31"/>
  <c r="H840" i="31"/>
  <c r="I840" i="31" s="1"/>
  <c r="I841" i="31"/>
  <c r="H848" i="31"/>
  <c r="I848" i="31" s="1"/>
  <c r="I849" i="31"/>
  <c r="H844" i="31"/>
  <c r="I844" i="31" s="1"/>
  <c r="I845" i="31"/>
  <c r="J844" i="31"/>
  <c r="K844" i="31" s="1"/>
  <c r="K845" i="31"/>
  <c r="H734" i="31"/>
  <c r="I734" i="31" s="1"/>
  <c r="H733" i="31"/>
  <c r="I733" i="31" s="1"/>
  <c r="J734" i="31"/>
  <c r="K734" i="31" s="1"/>
  <c r="F733" i="31"/>
  <c r="G733" i="31" s="1"/>
  <c r="F734" i="31"/>
  <c r="G734" i="31" s="1"/>
  <c r="J733" i="31"/>
  <c r="K733" i="31" s="1"/>
  <c r="F839" i="31"/>
  <c r="F844" i="31"/>
  <c r="G844" i="31" s="1"/>
  <c r="H839" i="31"/>
  <c r="J839" i="31"/>
  <c r="F838" i="31" l="1"/>
  <c r="G838" i="31" s="1"/>
  <c r="G839" i="31"/>
  <c r="J838" i="31"/>
  <c r="K838" i="31" s="1"/>
  <c r="K839" i="31"/>
  <c r="H838" i="31"/>
  <c r="I838" i="31" s="1"/>
  <c r="I839" i="31"/>
  <c r="F282" i="31"/>
  <c r="G282" i="31" s="1"/>
  <c r="F279" i="31"/>
  <c r="G279" i="31" s="1"/>
  <c r="F276" i="31"/>
  <c r="G276" i="31" s="1"/>
  <c r="F273" i="31"/>
  <c r="G273" i="31" s="1"/>
  <c r="F270" i="31"/>
  <c r="G270" i="31" s="1"/>
  <c r="F267" i="31"/>
  <c r="G267" i="31" s="1"/>
  <c r="F265" i="31"/>
  <c r="G265" i="31" s="1"/>
  <c r="F256" i="31"/>
  <c r="G256" i="31" s="1"/>
  <c r="F254" i="31"/>
  <c r="G254" i="31" s="1"/>
  <c r="F250" i="31"/>
  <c r="G250" i="31" s="1"/>
  <c r="F247" i="31"/>
  <c r="G247" i="31" s="1"/>
  <c r="F245" i="31"/>
  <c r="G245" i="31" s="1"/>
  <c r="F241" i="31"/>
  <c r="G241" i="31" s="1"/>
  <c r="F234" i="31"/>
  <c r="G234" i="31" s="1"/>
  <c r="F230" i="31"/>
  <c r="F227" i="31"/>
  <c r="F224" i="31"/>
  <c r="G224" i="31" s="1"/>
  <c r="F222" i="31"/>
  <c r="G222" i="31" s="1"/>
  <c r="F221" i="31"/>
  <c r="F237" i="31"/>
  <c r="G237" i="31" s="1"/>
  <c r="F217" i="31"/>
  <c r="G217" i="31" s="1"/>
  <c r="F215" i="31"/>
  <c r="G215" i="31" s="1"/>
  <c r="F206" i="31"/>
  <c r="G206" i="31" s="1"/>
  <c r="F204" i="31"/>
  <c r="G204" i="31" s="1"/>
  <c r="F200" i="31"/>
  <c r="G200" i="31" s="1"/>
  <c r="F197" i="31"/>
  <c r="G197" i="31" s="1"/>
  <c r="F195" i="31"/>
  <c r="G195" i="31" s="1"/>
  <c r="F191" i="31"/>
  <c r="G191" i="31" s="1"/>
  <c r="J835" i="31"/>
  <c r="J832" i="31"/>
  <c r="J829" i="31"/>
  <c r="J812" i="31"/>
  <c r="K812" i="31" s="1"/>
  <c r="J810" i="31"/>
  <c r="K810" i="31" s="1"/>
  <c r="J799" i="31"/>
  <c r="J796" i="31"/>
  <c r="J793" i="31"/>
  <c r="J776" i="31"/>
  <c r="K776" i="31" s="1"/>
  <c r="H237" i="31"/>
  <c r="I237" i="31" s="1"/>
  <c r="H234" i="31"/>
  <c r="I234" i="31" s="1"/>
  <c r="H230" i="31"/>
  <c r="I230" i="31" s="1"/>
  <c r="H227" i="31"/>
  <c r="I227" i="31" s="1"/>
  <c r="H224" i="31"/>
  <c r="I224" i="31" s="1"/>
  <c r="H222" i="31"/>
  <c r="I222" i="31" s="1"/>
  <c r="H220" i="31"/>
  <c r="I220" i="31" s="1"/>
  <c r="H217" i="31"/>
  <c r="I217" i="31" s="1"/>
  <c r="H215" i="31"/>
  <c r="I215" i="31" s="1"/>
  <c r="H206" i="31"/>
  <c r="I206" i="31" s="1"/>
  <c r="H204" i="31"/>
  <c r="I204" i="31" s="1"/>
  <c r="H200" i="31"/>
  <c r="I200" i="31" s="1"/>
  <c r="H197" i="31"/>
  <c r="I197" i="31" s="1"/>
  <c r="H195" i="31"/>
  <c r="I195" i="31" s="1"/>
  <c r="H191" i="31"/>
  <c r="I191" i="31" s="1"/>
  <c r="F188" i="31"/>
  <c r="G188" i="31" s="1"/>
  <c r="J834" i="31" l="1"/>
  <c r="K834" i="31" s="1"/>
  <c r="K835" i="31"/>
  <c r="J831" i="31"/>
  <c r="K831" i="31" s="1"/>
  <c r="K832" i="31"/>
  <c r="J792" i="31"/>
  <c r="K792" i="31" s="1"/>
  <c r="K793" i="31"/>
  <c r="J798" i="31"/>
  <c r="K798" i="31" s="1"/>
  <c r="K799" i="31"/>
  <c r="F226" i="31"/>
  <c r="G226" i="31" s="1"/>
  <c r="G227" i="31"/>
  <c r="F229" i="31"/>
  <c r="G229" i="31" s="1"/>
  <c r="G230" i="31"/>
  <c r="J795" i="31"/>
  <c r="K795" i="31" s="1"/>
  <c r="K796" i="31"/>
  <c r="J828" i="31"/>
  <c r="K828" i="31" s="1"/>
  <c r="K829" i="31"/>
  <c r="F220" i="31"/>
  <c r="G220" i="31" s="1"/>
  <c r="G221" i="31"/>
  <c r="F190" i="31"/>
  <c r="G190" i="31" s="1"/>
  <c r="J803" i="31"/>
  <c r="K803" i="31" s="1"/>
  <c r="J767" i="31"/>
  <c r="K767" i="31" s="1"/>
  <c r="F239" i="31"/>
  <c r="G239" i="31" s="1"/>
  <c r="J802" i="31"/>
  <c r="K802" i="31" s="1"/>
  <c r="F233" i="31"/>
  <c r="G233" i="31" s="1"/>
  <c r="F835" i="31" l="1"/>
  <c r="F832" i="31"/>
  <c r="F829" i="31"/>
  <c r="G829" i="31" s="1"/>
  <c r="F826" i="31"/>
  <c r="G826" i="31" s="1"/>
  <c r="F817" i="31"/>
  <c r="G817" i="31" s="1"/>
  <c r="F813" i="31"/>
  <c r="G813" i="31" s="1"/>
  <c r="F810" i="31"/>
  <c r="G810" i="31" s="1"/>
  <c r="F808" i="31"/>
  <c r="G808" i="31" s="1"/>
  <c r="F804" i="31"/>
  <c r="G804" i="31" s="1"/>
  <c r="F799" i="31"/>
  <c r="G799" i="31" s="1"/>
  <c r="F796" i="31"/>
  <c r="G796" i="31" s="1"/>
  <c r="F793" i="31"/>
  <c r="G793" i="31" s="1"/>
  <c r="F790" i="31"/>
  <c r="G790" i="31" s="1"/>
  <c r="F781" i="31"/>
  <c r="G781" i="31" s="1"/>
  <c r="F777" i="31"/>
  <c r="G777" i="31" s="1"/>
  <c r="F774" i="31"/>
  <c r="G774" i="31" s="1"/>
  <c r="F772" i="31"/>
  <c r="G772" i="31" s="1"/>
  <c r="F768" i="31"/>
  <c r="G768" i="31" s="1"/>
  <c r="H835" i="31"/>
  <c r="H832" i="31"/>
  <c r="H829" i="31"/>
  <c r="I829" i="31" s="1"/>
  <c r="H826" i="31"/>
  <c r="I826" i="31" s="1"/>
  <c r="H819" i="31"/>
  <c r="I819" i="31" s="1"/>
  <c r="H817" i="31"/>
  <c r="I817" i="31" s="1"/>
  <c r="H813" i="31"/>
  <c r="I813" i="31" s="1"/>
  <c r="H810" i="31"/>
  <c r="I810" i="31" s="1"/>
  <c r="H808" i="31"/>
  <c r="I808" i="31" s="1"/>
  <c r="H804" i="31"/>
  <c r="I804" i="31" s="1"/>
  <c r="H799" i="31"/>
  <c r="H796" i="31"/>
  <c r="H793" i="31"/>
  <c r="H790" i="31"/>
  <c r="I790" i="31" s="1"/>
  <c r="H783" i="31"/>
  <c r="I783" i="31" s="1"/>
  <c r="H781" i="31"/>
  <c r="I781" i="31" s="1"/>
  <c r="H777" i="31"/>
  <c r="I777" i="31" s="1"/>
  <c r="H774" i="31"/>
  <c r="I774" i="31" s="1"/>
  <c r="H772" i="31"/>
  <c r="I772" i="31" s="1"/>
  <c r="H768" i="31"/>
  <c r="I768" i="31" s="1"/>
  <c r="H70" i="31"/>
  <c r="I70" i="31" s="1"/>
  <c r="H72" i="31"/>
  <c r="I72" i="31" s="1"/>
  <c r="H76" i="31"/>
  <c r="I76" i="31" s="1"/>
  <c r="H792" i="31" l="1"/>
  <c r="I792" i="31" s="1"/>
  <c r="I793" i="31"/>
  <c r="H831" i="31"/>
  <c r="I831" i="31" s="1"/>
  <c r="I832" i="31"/>
  <c r="H834" i="31"/>
  <c r="I834" i="31" s="1"/>
  <c r="I835" i="31"/>
  <c r="H795" i="31"/>
  <c r="I795" i="31" s="1"/>
  <c r="I796" i="31"/>
  <c r="F831" i="31"/>
  <c r="G831" i="31" s="1"/>
  <c r="G832" i="31"/>
  <c r="H798" i="31"/>
  <c r="I798" i="31" s="1"/>
  <c r="I799" i="31"/>
  <c r="F834" i="31"/>
  <c r="G834" i="31" s="1"/>
  <c r="G835" i="31"/>
  <c r="H803" i="31"/>
  <c r="I803" i="31" s="1"/>
  <c r="H767" i="31"/>
  <c r="I767" i="31" s="1"/>
  <c r="H776" i="31"/>
  <c r="I776" i="31" s="1"/>
  <c r="H812" i="31"/>
  <c r="I812" i="31" s="1"/>
  <c r="H802" i="31"/>
  <c r="I802" i="31" s="1"/>
  <c r="H766" i="31"/>
  <c r="I766" i="31" s="1"/>
  <c r="J766" i="31"/>
  <c r="K766" i="31" s="1"/>
  <c r="H69" i="31"/>
  <c r="I69" i="31" s="1"/>
  <c r="H765" i="31" l="1"/>
  <c r="I765" i="31" s="1"/>
  <c r="J765" i="31"/>
  <c r="K765" i="31" s="1"/>
  <c r="J187" i="31" l="1"/>
  <c r="K187" i="31" s="1"/>
  <c r="H276" i="31"/>
  <c r="H273" i="31"/>
  <c r="H270" i="31"/>
  <c r="H267" i="31"/>
  <c r="I267" i="31" s="1"/>
  <c r="H265" i="31"/>
  <c r="I265" i="31" s="1"/>
  <c r="H256" i="31"/>
  <c r="I256" i="31" s="1"/>
  <c r="H254" i="31"/>
  <c r="I254" i="31" s="1"/>
  <c r="H250" i="31"/>
  <c r="I250" i="31" s="1"/>
  <c r="H247" i="31"/>
  <c r="I247" i="31" s="1"/>
  <c r="H245" i="31"/>
  <c r="I245" i="31" s="1"/>
  <c r="H241" i="31"/>
  <c r="I241" i="31" s="1"/>
  <c r="H229" i="31"/>
  <c r="I229" i="31" s="1"/>
  <c r="H226" i="31"/>
  <c r="I226" i="31" s="1"/>
  <c r="H219" i="31"/>
  <c r="I219" i="31" s="1"/>
  <c r="H187" i="31"/>
  <c r="F756" i="31"/>
  <c r="G756" i="31" s="1"/>
  <c r="J756" i="31"/>
  <c r="K756" i="31" s="1"/>
  <c r="H756" i="31"/>
  <c r="I756" i="31" s="1"/>
  <c r="J123" i="31"/>
  <c r="K123" i="31" s="1"/>
  <c r="H123" i="31"/>
  <c r="I123" i="31" s="1"/>
  <c r="F123" i="31"/>
  <c r="G123" i="31" s="1"/>
  <c r="J119" i="31"/>
  <c r="K119" i="31" s="1"/>
  <c r="H119" i="31"/>
  <c r="I119" i="31" s="1"/>
  <c r="F119" i="31"/>
  <c r="G119" i="31" s="1"/>
  <c r="J114" i="31"/>
  <c r="K114" i="31" s="1"/>
  <c r="H114" i="31"/>
  <c r="I114" i="31" s="1"/>
  <c r="F114" i="31"/>
  <c r="G114" i="31" s="1"/>
  <c r="J112" i="31"/>
  <c r="K112" i="31" s="1"/>
  <c r="H112" i="31"/>
  <c r="I112" i="31" s="1"/>
  <c r="F112" i="31"/>
  <c r="G112" i="31" s="1"/>
  <c r="J107" i="31"/>
  <c r="H107" i="31"/>
  <c r="I107" i="31" s="1"/>
  <c r="F107" i="31"/>
  <c r="J104" i="31"/>
  <c r="K104" i="31" s="1"/>
  <c r="H104" i="31"/>
  <c r="I104" i="31" s="1"/>
  <c r="F104" i="31"/>
  <c r="G104" i="31" s="1"/>
  <c r="J101" i="31"/>
  <c r="K101" i="31" s="1"/>
  <c r="H101" i="31"/>
  <c r="I101" i="31" s="1"/>
  <c r="F101" i="31"/>
  <c r="G101" i="31" s="1"/>
  <c r="J96" i="31"/>
  <c r="K96" i="31" s="1"/>
  <c r="H96" i="31"/>
  <c r="I96" i="31" s="1"/>
  <c r="F96" i="31"/>
  <c r="G96" i="31" s="1"/>
  <c r="J93" i="31"/>
  <c r="K93" i="31" s="1"/>
  <c r="H93" i="31"/>
  <c r="I93" i="31" s="1"/>
  <c r="F93" i="31"/>
  <c r="G93" i="31" s="1"/>
  <c r="J90" i="31"/>
  <c r="H90" i="31"/>
  <c r="F90" i="31"/>
  <c r="J86" i="31"/>
  <c r="K86" i="31" s="1"/>
  <c r="H86" i="31"/>
  <c r="I86" i="31" s="1"/>
  <c r="F86" i="31"/>
  <c r="G86" i="31" s="1"/>
  <c r="J84" i="31"/>
  <c r="K84" i="31" s="1"/>
  <c r="H84" i="31"/>
  <c r="I84" i="31" s="1"/>
  <c r="F84" i="31"/>
  <c r="G84" i="31" s="1"/>
  <c r="J79" i="31"/>
  <c r="H79" i="31"/>
  <c r="I79" i="31" s="1"/>
  <c r="F79" i="31"/>
  <c r="J76" i="31"/>
  <c r="K76" i="31" s="1"/>
  <c r="F76" i="31"/>
  <c r="G76" i="31" s="1"/>
  <c r="J72" i="31"/>
  <c r="K72" i="31" s="1"/>
  <c r="F72" i="31"/>
  <c r="G72" i="31" s="1"/>
  <c r="J70" i="31"/>
  <c r="K70" i="31" s="1"/>
  <c r="F70" i="31"/>
  <c r="G70" i="31" s="1"/>
  <c r="J62" i="31"/>
  <c r="H62" i="31"/>
  <c r="F62" i="31"/>
  <c r="J58" i="31"/>
  <c r="H58" i="31"/>
  <c r="F58" i="31"/>
  <c r="J55" i="31"/>
  <c r="H55" i="31"/>
  <c r="F55" i="31"/>
  <c r="J50" i="31"/>
  <c r="K50" i="31" s="1"/>
  <c r="H50" i="31"/>
  <c r="F50" i="31"/>
  <c r="J41" i="31"/>
  <c r="K41" i="31" s="1"/>
  <c r="H41" i="31"/>
  <c r="I41" i="31" s="1"/>
  <c r="F41" i="31"/>
  <c r="G41" i="31" s="1"/>
  <c r="J39" i="31"/>
  <c r="K39" i="31" s="1"/>
  <c r="H39" i="31"/>
  <c r="I39" i="31" s="1"/>
  <c r="F39" i="31"/>
  <c r="G39" i="31" s="1"/>
  <c r="J30" i="31"/>
  <c r="K30" i="31" s="1"/>
  <c r="H30" i="31"/>
  <c r="I30" i="31" s="1"/>
  <c r="F30" i="31"/>
  <c r="G30" i="31" s="1"/>
  <c r="J24" i="31"/>
  <c r="K24" i="31" s="1"/>
  <c r="H24" i="31"/>
  <c r="I24" i="31" s="1"/>
  <c r="F24" i="31"/>
  <c r="G24" i="31" s="1"/>
  <c r="J19" i="31"/>
  <c r="K19" i="31" s="1"/>
  <c r="H19" i="31"/>
  <c r="I19" i="31" s="1"/>
  <c r="F19" i="31"/>
  <c r="G19" i="31" s="1"/>
  <c r="J16" i="31"/>
  <c r="K16" i="31" s="1"/>
  <c r="H16" i="31"/>
  <c r="I16" i="31" s="1"/>
  <c r="F16" i="31"/>
  <c r="G16" i="31" s="1"/>
  <c r="J14" i="31"/>
  <c r="K14" i="31" s="1"/>
  <c r="H14" i="31"/>
  <c r="I14" i="31" s="1"/>
  <c r="F14" i="31"/>
  <c r="G14" i="31" s="1"/>
  <c r="J10" i="31"/>
  <c r="K10" i="31" s="1"/>
  <c r="H10" i="31"/>
  <c r="I10" i="31" s="1"/>
  <c r="F10" i="31"/>
  <c r="G10" i="31" s="1"/>
  <c r="J763" i="31"/>
  <c r="K763" i="31" s="1"/>
  <c r="H763" i="31"/>
  <c r="I763" i="31" s="1"/>
  <c r="F763" i="31"/>
  <c r="G763" i="31" s="1"/>
  <c r="J761" i="31"/>
  <c r="K761" i="31" s="1"/>
  <c r="H761" i="31"/>
  <c r="I761" i="31" s="1"/>
  <c r="F761" i="31"/>
  <c r="G761" i="31" s="1"/>
  <c r="J754" i="31"/>
  <c r="K754" i="31" s="1"/>
  <c r="H754" i="31"/>
  <c r="I754" i="31" s="1"/>
  <c r="F754" i="31"/>
  <c r="G754" i="31" s="1"/>
  <c r="J749" i="31"/>
  <c r="H749" i="31"/>
  <c r="F749" i="31"/>
  <c r="J730" i="31"/>
  <c r="H729" i="31"/>
  <c r="I729" i="31" s="1"/>
  <c r="F730" i="31"/>
  <c r="J726" i="31"/>
  <c r="K726" i="31" s="1"/>
  <c r="H726" i="31"/>
  <c r="I726" i="31" s="1"/>
  <c r="F726" i="31"/>
  <c r="J723" i="31"/>
  <c r="H722" i="31"/>
  <c r="I722" i="31" s="1"/>
  <c r="F723" i="31"/>
  <c r="G723" i="31" s="1"/>
  <c r="J720" i="31"/>
  <c r="H719" i="31"/>
  <c r="F720" i="31"/>
  <c r="J716" i="31"/>
  <c r="H715" i="31"/>
  <c r="I715" i="31" s="1"/>
  <c r="F716" i="31"/>
  <c r="J711" i="31"/>
  <c r="H711" i="31"/>
  <c r="F711" i="31"/>
  <c r="J706" i="31"/>
  <c r="K706" i="31" s="1"/>
  <c r="H706" i="31"/>
  <c r="I706" i="31" s="1"/>
  <c r="F706" i="31"/>
  <c r="G706" i="31" s="1"/>
  <c r="J703" i="31"/>
  <c r="K703" i="31" s="1"/>
  <c r="H703" i="31"/>
  <c r="I703" i="31" s="1"/>
  <c r="F703" i="31"/>
  <c r="G703" i="31" s="1"/>
  <c r="J700" i="31"/>
  <c r="K700" i="31" s="1"/>
  <c r="H700" i="31"/>
  <c r="I700" i="31" s="1"/>
  <c r="F700" i="31"/>
  <c r="G700" i="31" s="1"/>
  <c r="J697" i="31"/>
  <c r="H697" i="31"/>
  <c r="F697" i="31"/>
  <c r="J692" i="31"/>
  <c r="K692" i="31" s="1"/>
  <c r="H692" i="31"/>
  <c r="I692" i="31" s="1"/>
  <c r="F692" i="31"/>
  <c r="G692" i="31" s="1"/>
  <c r="J690" i="31"/>
  <c r="K690" i="31" s="1"/>
  <c r="H690" i="31"/>
  <c r="I690" i="31" s="1"/>
  <c r="F690" i="31"/>
  <c r="G690" i="31" s="1"/>
  <c r="J688" i="31"/>
  <c r="K688" i="31" s="1"/>
  <c r="H688" i="31"/>
  <c r="I688" i="31" s="1"/>
  <c r="F688" i="31"/>
  <c r="G688" i="31" s="1"/>
  <c r="J683" i="31"/>
  <c r="H683" i="31"/>
  <c r="F683" i="31"/>
  <c r="J678" i="31"/>
  <c r="H678" i="31"/>
  <c r="F678" i="31"/>
  <c r="J673" i="31"/>
  <c r="K673" i="31" s="1"/>
  <c r="H673" i="31"/>
  <c r="I673" i="31" s="1"/>
  <c r="F673" i="31"/>
  <c r="G673" i="31" s="1"/>
  <c r="J671" i="31"/>
  <c r="K671" i="31" s="1"/>
  <c r="H671" i="31"/>
  <c r="I671" i="31" s="1"/>
  <c r="F671" i="31"/>
  <c r="G671" i="31" s="1"/>
  <c r="J666" i="31"/>
  <c r="H666" i="31"/>
  <c r="F666" i="31"/>
  <c r="J663" i="31"/>
  <c r="K663" i="31" s="1"/>
  <c r="H663" i="31"/>
  <c r="I663" i="31" s="1"/>
  <c r="F663" i="31"/>
  <c r="G663" i="31" s="1"/>
  <c r="J661" i="31"/>
  <c r="K661" i="31" s="1"/>
  <c r="H661" i="31"/>
  <c r="I661" i="31" s="1"/>
  <c r="F661" i="31"/>
  <c r="G661" i="31" s="1"/>
  <c r="J656" i="31"/>
  <c r="H656" i="31"/>
  <c r="F656" i="31"/>
  <c r="J652" i="31"/>
  <c r="H652" i="31"/>
  <c r="F652" i="31"/>
  <c r="J647" i="31"/>
  <c r="H647" i="31"/>
  <c r="F647" i="31"/>
  <c r="J643" i="31"/>
  <c r="H643" i="31"/>
  <c r="F643" i="31"/>
  <c r="J640" i="31"/>
  <c r="K640" i="31" s="1"/>
  <c r="H640" i="31"/>
  <c r="I640" i="31" s="1"/>
  <c r="F640" i="31"/>
  <c r="G640" i="31" s="1"/>
  <c r="J635" i="31"/>
  <c r="K635" i="31" s="1"/>
  <c r="H635" i="31"/>
  <c r="I635" i="31" s="1"/>
  <c r="F635" i="31"/>
  <c r="G635" i="31" s="1"/>
  <c r="J631" i="31"/>
  <c r="K631" i="31" s="1"/>
  <c r="H631" i="31"/>
  <c r="I631" i="31" s="1"/>
  <c r="F631" i="31"/>
  <c r="G631" i="31" s="1"/>
  <c r="J626" i="31"/>
  <c r="K626" i="31" s="1"/>
  <c r="H626" i="31"/>
  <c r="I626" i="31" s="1"/>
  <c r="F626" i="31"/>
  <c r="G626" i="31" s="1"/>
  <c r="J624" i="31"/>
  <c r="K624" i="31" s="1"/>
  <c r="H624" i="31"/>
  <c r="I624" i="31" s="1"/>
  <c r="F624" i="31"/>
  <c r="G624" i="31" s="1"/>
  <c r="J619" i="31"/>
  <c r="H619" i="31"/>
  <c r="F619" i="31"/>
  <c r="J615" i="31"/>
  <c r="H615" i="31"/>
  <c r="F615" i="31"/>
  <c r="J612" i="31"/>
  <c r="H612" i="31"/>
  <c r="F612" i="31"/>
  <c r="J607" i="31"/>
  <c r="H607" i="31"/>
  <c r="F607" i="31"/>
  <c r="J604" i="31"/>
  <c r="K604" i="31" s="1"/>
  <c r="H604" i="31"/>
  <c r="I604" i="31" s="1"/>
  <c r="F604" i="31"/>
  <c r="G604" i="31" s="1"/>
  <c r="J599" i="31"/>
  <c r="H599" i="31"/>
  <c r="F599" i="31"/>
  <c r="J593" i="31"/>
  <c r="H593" i="31"/>
  <c r="F593" i="31"/>
  <c r="J590" i="31"/>
  <c r="H590" i="31"/>
  <c r="F590" i="31"/>
  <c r="J586" i="31"/>
  <c r="K586" i="31" s="1"/>
  <c r="H586" i="31"/>
  <c r="I586" i="31" s="1"/>
  <c r="F586" i="31"/>
  <c r="G586" i="31" s="1"/>
  <c r="J584" i="31"/>
  <c r="K584" i="31" s="1"/>
  <c r="H584" i="31"/>
  <c r="I584" i="31" s="1"/>
  <c r="F584" i="31"/>
  <c r="G584" i="31" s="1"/>
  <c r="J582" i="31"/>
  <c r="K582" i="31" s="1"/>
  <c r="H582" i="31"/>
  <c r="I582" i="31" s="1"/>
  <c r="F582" i="31"/>
  <c r="G582" i="31" s="1"/>
  <c r="J575" i="31"/>
  <c r="K575" i="31" s="1"/>
  <c r="H575" i="31"/>
  <c r="I575" i="31" s="1"/>
  <c r="F575" i="31"/>
  <c r="G575" i="31" s="1"/>
  <c r="J573" i="31"/>
  <c r="K573" i="31" s="1"/>
  <c r="H573" i="31"/>
  <c r="I573" i="31" s="1"/>
  <c r="F573" i="31"/>
  <c r="G573" i="31" s="1"/>
  <c r="J568" i="31"/>
  <c r="H568" i="31"/>
  <c r="F568" i="31"/>
  <c r="J565" i="31"/>
  <c r="H565" i="31"/>
  <c r="F565" i="31"/>
  <c r="J561" i="31"/>
  <c r="K561" i="31" s="1"/>
  <c r="H561" i="31"/>
  <c r="I561" i="31" s="1"/>
  <c r="F561" i="31"/>
  <c r="G561" i="31" s="1"/>
  <c r="J559" i="31"/>
  <c r="K559" i="31" s="1"/>
  <c r="H559" i="31"/>
  <c r="I559" i="31" s="1"/>
  <c r="F559" i="31"/>
  <c r="G559" i="31" s="1"/>
  <c r="J552" i="31"/>
  <c r="K552" i="31" s="1"/>
  <c r="H552" i="31"/>
  <c r="I552" i="31" s="1"/>
  <c r="F552" i="31"/>
  <c r="G552" i="31" s="1"/>
  <c r="J550" i="31"/>
  <c r="K550" i="31" s="1"/>
  <c r="H550" i="31"/>
  <c r="I550" i="31" s="1"/>
  <c r="F550" i="31"/>
  <c r="G550" i="31" s="1"/>
  <c r="J547" i="31"/>
  <c r="K547" i="31" s="1"/>
  <c r="H547" i="31"/>
  <c r="I547" i="31" s="1"/>
  <c r="F547" i="31"/>
  <c r="G547" i="31" s="1"/>
  <c r="J542" i="31"/>
  <c r="K542" i="31" s="1"/>
  <c r="H542" i="31"/>
  <c r="I542" i="31" s="1"/>
  <c r="F542" i="31"/>
  <c r="G542" i="31" s="1"/>
  <c r="J540" i="31"/>
  <c r="K540" i="31" s="1"/>
  <c r="H540" i="31"/>
  <c r="I540" i="31" s="1"/>
  <c r="F540" i="31"/>
  <c r="G540" i="31" s="1"/>
  <c r="J533" i="31"/>
  <c r="K533" i="31" s="1"/>
  <c r="H533" i="31"/>
  <c r="I533" i="31" s="1"/>
  <c r="F533" i="31"/>
  <c r="G533" i="31" s="1"/>
  <c r="J529" i="31"/>
  <c r="K529" i="31" s="1"/>
  <c r="H529" i="31"/>
  <c r="I529" i="31" s="1"/>
  <c r="F529" i="31"/>
  <c r="G529" i="31" s="1"/>
  <c r="J527" i="31"/>
  <c r="K527" i="31" s="1"/>
  <c r="H527" i="31"/>
  <c r="I527" i="31" s="1"/>
  <c r="F527" i="31"/>
  <c r="G527" i="31" s="1"/>
  <c r="J522" i="31"/>
  <c r="H522" i="31"/>
  <c r="F522" i="31"/>
  <c r="J519" i="31"/>
  <c r="H519" i="31"/>
  <c r="F519" i="31"/>
  <c r="J516" i="31"/>
  <c r="K516" i="31" s="1"/>
  <c r="H516" i="31"/>
  <c r="I516" i="31" s="1"/>
  <c r="F516" i="31"/>
  <c r="G516" i="31" s="1"/>
  <c r="J513" i="31"/>
  <c r="K513" i="31" s="1"/>
  <c r="H513" i="31"/>
  <c r="I513" i="31" s="1"/>
  <c r="F513" i="31"/>
  <c r="G513" i="31" s="1"/>
  <c r="J508" i="31"/>
  <c r="K508" i="31" s="1"/>
  <c r="H508" i="31"/>
  <c r="I508" i="31" s="1"/>
  <c r="F508" i="31"/>
  <c r="G508" i="31" s="1"/>
  <c r="J503" i="31"/>
  <c r="H503" i="31"/>
  <c r="F503" i="31"/>
  <c r="J499" i="31"/>
  <c r="H499" i="31"/>
  <c r="F499" i="31"/>
  <c r="J496" i="31"/>
  <c r="H496" i="31"/>
  <c r="F496" i="31"/>
  <c r="J491" i="31"/>
  <c r="H491" i="31"/>
  <c r="F491" i="31"/>
  <c r="J486" i="31"/>
  <c r="K486" i="31" s="1"/>
  <c r="H486" i="31"/>
  <c r="I486" i="31" s="1"/>
  <c r="F486" i="31"/>
  <c r="G486" i="31" s="1"/>
  <c r="J485" i="31"/>
  <c r="K485" i="31" s="1"/>
  <c r="H485" i="31"/>
  <c r="I485" i="31" s="1"/>
  <c r="F485" i="31"/>
  <c r="G485" i="31" s="1"/>
  <c r="J483" i="31"/>
  <c r="K483" i="31" s="1"/>
  <c r="H483" i="31"/>
  <c r="I483" i="31" s="1"/>
  <c r="F483" i="31"/>
  <c r="G483" i="31" s="1"/>
  <c r="J481" i="31"/>
  <c r="K481" i="31" s="1"/>
  <c r="H481" i="31"/>
  <c r="I481" i="31" s="1"/>
  <c r="F481" i="31"/>
  <c r="G481" i="31" s="1"/>
  <c r="J477" i="31"/>
  <c r="K477" i="31" s="1"/>
  <c r="H477" i="31"/>
  <c r="I477" i="31" s="1"/>
  <c r="F477" i="31"/>
  <c r="G477" i="31" s="1"/>
  <c r="J474" i="31"/>
  <c r="K474" i="31" s="1"/>
  <c r="H474" i="31"/>
  <c r="I474" i="31" s="1"/>
  <c r="F474" i="31"/>
  <c r="G474" i="31" s="1"/>
  <c r="J469" i="31"/>
  <c r="H469" i="31"/>
  <c r="F469" i="31"/>
  <c r="J464" i="31"/>
  <c r="H464" i="31"/>
  <c r="F464" i="31"/>
  <c r="J460" i="31"/>
  <c r="H460" i="31"/>
  <c r="F460" i="31"/>
  <c r="J455" i="31"/>
  <c r="H455" i="31"/>
  <c r="F455" i="31"/>
  <c r="J450" i="31"/>
  <c r="K450" i="31" s="1"/>
  <c r="H450" i="31"/>
  <c r="I450" i="31" s="1"/>
  <c r="F450" i="31"/>
  <c r="G450" i="31" s="1"/>
  <c r="J448" i="31"/>
  <c r="K448" i="31" s="1"/>
  <c r="H448" i="31"/>
  <c r="I448" i="31" s="1"/>
  <c r="F448" i="31"/>
  <c r="G448" i="31" s="1"/>
  <c r="J446" i="31"/>
  <c r="K446" i="31" s="1"/>
  <c r="H446" i="31"/>
  <c r="I446" i="31" s="1"/>
  <c r="F446" i="31"/>
  <c r="G446" i="31" s="1"/>
  <c r="J444" i="31"/>
  <c r="K444" i="31" s="1"/>
  <c r="H444" i="31"/>
  <c r="I444" i="31" s="1"/>
  <c r="F444" i="31"/>
  <c r="G444" i="31" s="1"/>
  <c r="J442" i="31"/>
  <c r="K442" i="31" s="1"/>
  <c r="H442" i="31"/>
  <c r="I442" i="31" s="1"/>
  <c r="F442" i="31"/>
  <c r="G442" i="31" s="1"/>
  <c r="J440" i="31"/>
  <c r="K440" i="31" s="1"/>
  <c r="H440" i="31"/>
  <c r="I440" i="31" s="1"/>
  <c r="F440" i="31"/>
  <c r="G440" i="31" s="1"/>
  <c r="J432" i="31"/>
  <c r="H432" i="31"/>
  <c r="F432" i="31"/>
  <c r="J427" i="31"/>
  <c r="K427" i="31" s="1"/>
  <c r="H427" i="31"/>
  <c r="I427" i="31" s="1"/>
  <c r="F427" i="31"/>
  <c r="G427" i="31" s="1"/>
  <c r="J424" i="31"/>
  <c r="K424" i="31" s="1"/>
  <c r="H424" i="31"/>
  <c r="I424" i="31" s="1"/>
  <c r="F424" i="31"/>
  <c r="G424" i="31" s="1"/>
  <c r="J420" i="31"/>
  <c r="K420" i="31" s="1"/>
  <c r="H420" i="31"/>
  <c r="I420" i="31" s="1"/>
  <c r="F420" i="31"/>
  <c r="G420" i="31" s="1"/>
  <c r="J418" i="31"/>
  <c r="K418" i="31" s="1"/>
  <c r="H418" i="31"/>
  <c r="I418" i="31" s="1"/>
  <c r="F418" i="31"/>
  <c r="G418" i="31" s="1"/>
  <c r="J416" i="31"/>
  <c r="K416" i="31" s="1"/>
  <c r="H416" i="31"/>
  <c r="I416" i="31" s="1"/>
  <c r="F416" i="31"/>
  <c r="G416" i="31" s="1"/>
  <c r="J414" i="31"/>
  <c r="K414" i="31" s="1"/>
  <c r="H414" i="31"/>
  <c r="I414" i="31" s="1"/>
  <c r="F414" i="31"/>
  <c r="G414" i="31" s="1"/>
  <c r="J411" i="31"/>
  <c r="K411" i="31" s="1"/>
  <c r="H411" i="31"/>
  <c r="I411" i="31" s="1"/>
  <c r="F411" i="31"/>
  <c r="G411" i="31" s="1"/>
  <c r="J408" i="31"/>
  <c r="K408" i="31" s="1"/>
  <c r="H408" i="31"/>
  <c r="I408" i="31" s="1"/>
  <c r="F408" i="31"/>
  <c r="G408" i="31" s="1"/>
  <c r="J404" i="31"/>
  <c r="K404" i="31" s="1"/>
  <c r="H404" i="31"/>
  <c r="I404" i="31" s="1"/>
  <c r="F404" i="31"/>
  <c r="G404" i="31" s="1"/>
  <c r="J402" i="31"/>
  <c r="K402" i="31" s="1"/>
  <c r="H402" i="31"/>
  <c r="I402" i="31" s="1"/>
  <c r="F402" i="31"/>
  <c r="G402" i="31" s="1"/>
  <c r="J400" i="31"/>
  <c r="K400" i="31" s="1"/>
  <c r="H400" i="31"/>
  <c r="I400" i="31" s="1"/>
  <c r="F400" i="31"/>
  <c r="G400" i="31" s="1"/>
  <c r="J396" i="31"/>
  <c r="K396" i="31" s="1"/>
  <c r="H396" i="31"/>
  <c r="I396" i="31" s="1"/>
  <c r="F396" i="31"/>
  <c r="G396" i="31" s="1"/>
  <c r="J394" i="31"/>
  <c r="K394" i="31" s="1"/>
  <c r="H394" i="31"/>
  <c r="I394" i="31" s="1"/>
  <c r="F394" i="31"/>
  <c r="G394" i="31" s="1"/>
  <c r="J390" i="31"/>
  <c r="K390" i="31" s="1"/>
  <c r="H390" i="31"/>
  <c r="I390" i="31" s="1"/>
  <c r="F390" i="31"/>
  <c r="G390" i="31" s="1"/>
  <c r="J388" i="31"/>
  <c r="K388" i="31" s="1"/>
  <c r="H388" i="31"/>
  <c r="I388" i="31" s="1"/>
  <c r="F388" i="31"/>
  <c r="G388" i="31" s="1"/>
  <c r="J386" i="31"/>
  <c r="K386" i="31" s="1"/>
  <c r="H386" i="31"/>
  <c r="I386" i="31" s="1"/>
  <c r="F386" i="31"/>
  <c r="G386" i="31" s="1"/>
  <c r="J384" i="31"/>
  <c r="K384" i="31" s="1"/>
  <c r="H384" i="31"/>
  <c r="I384" i="31" s="1"/>
  <c r="F384" i="31"/>
  <c r="G384" i="31" s="1"/>
  <c r="J382" i="31"/>
  <c r="K382" i="31" s="1"/>
  <c r="H382" i="31"/>
  <c r="I382" i="31" s="1"/>
  <c r="F382" i="31"/>
  <c r="G382" i="31" s="1"/>
  <c r="J378" i="31"/>
  <c r="K378" i="31" s="1"/>
  <c r="H378" i="31"/>
  <c r="I378" i="31" s="1"/>
  <c r="F378" i="31"/>
  <c r="G378" i="31" s="1"/>
  <c r="J374" i="31"/>
  <c r="K374" i="31" s="1"/>
  <c r="H374" i="31"/>
  <c r="I374" i="31" s="1"/>
  <c r="F374" i="31"/>
  <c r="G374" i="31" s="1"/>
  <c r="J372" i="31"/>
  <c r="K372" i="31" s="1"/>
  <c r="H372" i="31"/>
  <c r="I372" i="31" s="1"/>
  <c r="F372" i="31"/>
  <c r="G372" i="31" s="1"/>
  <c r="J370" i="31"/>
  <c r="K370" i="31" s="1"/>
  <c r="H370" i="31"/>
  <c r="I370" i="31" s="1"/>
  <c r="F370" i="31"/>
  <c r="G370" i="31" s="1"/>
  <c r="J368" i="31"/>
  <c r="K368" i="31" s="1"/>
  <c r="H368" i="31"/>
  <c r="I368" i="31" s="1"/>
  <c r="F368" i="31"/>
  <c r="G368" i="31" s="1"/>
  <c r="J366" i="31"/>
  <c r="K366" i="31" s="1"/>
  <c r="H366" i="31"/>
  <c r="I366" i="31" s="1"/>
  <c r="F366" i="31"/>
  <c r="G366" i="31" s="1"/>
  <c r="F362" i="31"/>
  <c r="F359" i="31"/>
  <c r="G359" i="31" s="1"/>
  <c r="J357" i="31"/>
  <c r="K357" i="31" s="1"/>
  <c r="H357" i="31"/>
  <c r="I357" i="31" s="1"/>
  <c r="F357" i="31"/>
  <c r="G357" i="31" s="1"/>
  <c r="J353" i="31"/>
  <c r="K353" i="31" s="1"/>
  <c r="H353" i="31"/>
  <c r="I353" i="31" s="1"/>
  <c r="F353" i="31"/>
  <c r="G353" i="31" s="1"/>
  <c r="J351" i="31"/>
  <c r="K351" i="31" s="1"/>
  <c r="H351" i="31"/>
  <c r="I351" i="31" s="1"/>
  <c r="F351" i="31"/>
  <c r="G351" i="31" s="1"/>
  <c r="J348" i="31"/>
  <c r="K348" i="31" s="1"/>
  <c r="H348" i="31"/>
  <c r="I348" i="31" s="1"/>
  <c r="F348" i="31"/>
  <c r="G348" i="31" s="1"/>
  <c r="J346" i="31"/>
  <c r="K346" i="31" s="1"/>
  <c r="H346" i="31"/>
  <c r="I346" i="31" s="1"/>
  <c r="F346" i="31"/>
  <c r="G346" i="31" s="1"/>
  <c r="J344" i="31"/>
  <c r="K344" i="31" s="1"/>
  <c r="H344" i="31"/>
  <c r="I344" i="31" s="1"/>
  <c r="F344" i="31"/>
  <c r="G344" i="31" s="1"/>
  <c r="J340" i="31"/>
  <c r="K340" i="31" s="1"/>
  <c r="H340" i="31"/>
  <c r="I340" i="31" s="1"/>
  <c r="F340" i="31"/>
  <c r="J337" i="31"/>
  <c r="K337" i="31" s="1"/>
  <c r="H337" i="31"/>
  <c r="I337" i="31" s="1"/>
  <c r="F337" i="31"/>
  <c r="G337" i="31" s="1"/>
  <c r="J335" i="31"/>
  <c r="K335" i="31" s="1"/>
  <c r="H335" i="31"/>
  <c r="I335" i="31" s="1"/>
  <c r="F335" i="31"/>
  <c r="G335" i="31" s="1"/>
  <c r="J331" i="31"/>
  <c r="K331" i="31" s="1"/>
  <c r="H331" i="31"/>
  <c r="I331" i="31" s="1"/>
  <c r="F331" i="31"/>
  <c r="G331" i="31" s="1"/>
  <c r="J329" i="31"/>
  <c r="K329" i="31" s="1"/>
  <c r="H329" i="31"/>
  <c r="I329" i="31" s="1"/>
  <c r="F329" i="31"/>
  <c r="G329" i="31" s="1"/>
  <c r="J326" i="31"/>
  <c r="K326" i="31" s="1"/>
  <c r="H326" i="31"/>
  <c r="I326" i="31" s="1"/>
  <c r="F326" i="31"/>
  <c r="G326" i="31" s="1"/>
  <c r="J324" i="31"/>
  <c r="K324" i="31" s="1"/>
  <c r="H324" i="31"/>
  <c r="I324" i="31" s="1"/>
  <c r="F324" i="31"/>
  <c r="G324" i="31" s="1"/>
  <c r="J322" i="31"/>
  <c r="K322" i="31" s="1"/>
  <c r="H322" i="31"/>
  <c r="I322" i="31" s="1"/>
  <c r="F322" i="31"/>
  <c r="G322" i="31" s="1"/>
  <c r="J317" i="31"/>
  <c r="K317" i="31" s="1"/>
  <c r="H317" i="31"/>
  <c r="I317" i="31" s="1"/>
  <c r="F317" i="31"/>
  <c r="G317" i="31" s="1"/>
  <c r="J311" i="31"/>
  <c r="K311" i="31" s="1"/>
  <c r="H311" i="31"/>
  <c r="I311" i="31" s="1"/>
  <c r="F311" i="31"/>
  <c r="G311" i="31" s="1"/>
  <c r="J309" i="31"/>
  <c r="K309" i="31" s="1"/>
  <c r="H309" i="31"/>
  <c r="I309" i="31" s="1"/>
  <c r="F309" i="31"/>
  <c r="G309" i="31" s="1"/>
  <c r="J306" i="31"/>
  <c r="K306" i="31" s="1"/>
  <c r="H306" i="31"/>
  <c r="I306" i="31" s="1"/>
  <c r="F306" i="31"/>
  <c r="G306" i="31" s="1"/>
  <c r="J304" i="31"/>
  <c r="K304" i="31" s="1"/>
  <c r="H304" i="31"/>
  <c r="I304" i="31" s="1"/>
  <c r="F304" i="31"/>
  <c r="G304" i="31" s="1"/>
  <c r="F299" i="31"/>
  <c r="G299" i="31" s="1"/>
  <c r="J297" i="31"/>
  <c r="K297" i="31" s="1"/>
  <c r="H297" i="31"/>
  <c r="I297" i="31" s="1"/>
  <c r="F297" i="31"/>
  <c r="J294" i="31"/>
  <c r="K294" i="31" s="1"/>
  <c r="H294" i="31"/>
  <c r="I294" i="31" s="1"/>
  <c r="F294" i="31"/>
  <c r="G294" i="31" s="1"/>
  <c r="J292" i="31"/>
  <c r="K292" i="31" s="1"/>
  <c r="H292" i="31"/>
  <c r="I292" i="31" s="1"/>
  <c r="F292" i="31"/>
  <c r="G292" i="31" s="1"/>
  <c r="J289" i="31"/>
  <c r="K289" i="31" s="1"/>
  <c r="H289" i="31"/>
  <c r="I289" i="31" s="1"/>
  <c r="F289" i="31"/>
  <c r="G289" i="31" s="1"/>
  <c r="J287" i="31"/>
  <c r="K287" i="31" s="1"/>
  <c r="H287" i="31"/>
  <c r="I287" i="31" s="1"/>
  <c r="F287" i="31"/>
  <c r="G287" i="31" s="1"/>
  <c r="J282" i="31"/>
  <c r="K282" i="31" s="1"/>
  <c r="H282" i="31"/>
  <c r="I282" i="31" s="1"/>
  <c r="J279" i="31"/>
  <c r="K279" i="31" s="1"/>
  <c r="H279" i="31"/>
  <c r="I279" i="31" s="1"/>
  <c r="J276" i="31"/>
  <c r="K276" i="31" s="1"/>
  <c r="F275" i="31"/>
  <c r="G275" i="31" s="1"/>
  <c r="J273" i="31"/>
  <c r="K273" i="31" s="1"/>
  <c r="F272" i="31"/>
  <c r="G272" i="31" s="1"/>
  <c r="J270" i="31"/>
  <c r="K270" i="31" s="1"/>
  <c r="F269" i="31"/>
  <c r="G269" i="31" s="1"/>
  <c r="J267" i="31"/>
  <c r="K267" i="31" s="1"/>
  <c r="J265" i="31"/>
  <c r="K265" i="31" s="1"/>
  <c r="J256" i="31"/>
  <c r="K256" i="31" s="1"/>
  <c r="J254" i="31"/>
  <c r="K254" i="31" s="1"/>
  <c r="J250" i="31"/>
  <c r="K250" i="31" s="1"/>
  <c r="J247" i="31"/>
  <c r="K247" i="31" s="1"/>
  <c r="J245" i="31"/>
  <c r="K245" i="31" s="1"/>
  <c r="J241" i="31"/>
  <c r="K241" i="31" s="1"/>
  <c r="J237" i="31"/>
  <c r="K237" i="31" s="1"/>
  <c r="J234" i="31"/>
  <c r="K234" i="31" s="1"/>
  <c r="J230" i="31"/>
  <c r="K230" i="31" s="1"/>
  <c r="J227" i="31"/>
  <c r="K227" i="31" s="1"/>
  <c r="J224" i="31"/>
  <c r="K224" i="31" s="1"/>
  <c r="J222" i="31"/>
  <c r="K222" i="31" s="1"/>
  <c r="J220" i="31"/>
  <c r="K220" i="31" s="1"/>
  <c r="J217" i="31"/>
  <c r="K217" i="31" s="1"/>
  <c r="J215" i="31"/>
  <c r="K215" i="31" s="1"/>
  <c r="J206" i="31"/>
  <c r="K206" i="31" s="1"/>
  <c r="J204" i="31"/>
  <c r="K204" i="31" s="1"/>
  <c r="J200" i="31"/>
  <c r="K200" i="31" s="1"/>
  <c r="J197" i="31"/>
  <c r="K197" i="31" s="1"/>
  <c r="J195" i="31"/>
  <c r="K195" i="31" s="1"/>
  <c r="J191" i="31"/>
  <c r="K191" i="31" s="1"/>
  <c r="F187" i="31"/>
  <c r="J185" i="31"/>
  <c r="K185" i="31" s="1"/>
  <c r="F185" i="31"/>
  <c r="G185" i="31" s="1"/>
  <c r="J182" i="31"/>
  <c r="H182" i="31"/>
  <c r="F182" i="31"/>
  <c r="J176" i="31"/>
  <c r="H176" i="31"/>
  <c r="F176" i="31"/>
  <c r="J170" i="31"/>
  <c r="H170" i="31"/>
  <c r="F170" i="31"/>
  <c r="J166" i="31"/>
  <c r="H166" i="31"/>
  <c r="F166" i="31"/>
  <c r="J161" i="31"/>
  <c r="K161" i="31" s="1"/>
  <c r="H161" i="31"/>
  <c r="F161" i="31"/>
  <c r="J156" i="31"/>
  <c r="H156" i="31"/>
  <c r="F156" i="31"/>
  <c r="J153" i="31"/>
  <c r="H153" i="31"/>
  <c r="F153" i="31"/>
  <c r="J150" i="31"/>
  <c r="H150" i="31"/>
  <c r="F150" i="31"/>
  <c r="J147" i="31"/>
  <c r="K147" i="31" s="1"/>
  <c r="H147" i="31"/>
  <c r="I147" i="31" s="1"/>
  <c r="F147" i="31"/>
  <c r="G147" i="31" s="1"/>
  <c r="J145" i="31"/>
  <c r="K145" i="31" s="1"/>
  <c r="H145" i="31"/>
  <c r="I145" i="31" s="1"/>
  <c r="F145" i="31"/>
  <c r="G145" i="31" s="1"/>
  <c r="J141" i="31"/>
  <c r="K141" i="31" s="1"/>
  <c r="H141" i="31"/>
  <c r="I141" i="31" s="1"/>
  <c r="F141" i="31"/>
  <c r="G141" i="31" s="1"/>
  <c r="J136" i="31"/>
  <c r="H136" i="31"/>
  <c r="F136" i="31"/>
  <c r="J133" i="31"/>
  <c r="K133" i="31" s="1"/>
  <c r="H133" i="31"/>
  <c r="I133" i="31" s="1"/>
  <c r="F133" i="31"/>
  <c r="G133" i="31" s="1"/>
  <c r="J131" i="31"/>
  <c r="K131" i="31" s="1"/>
  <c r="H131" i="31"/>
  <c r="I131" i="31" s="1"/>
  <c r="F131" i="31"/>
  <c r="G131" i="31" s="1"/>
  <c r="J126" i="31"/>
  <c r="K126" i="31" s="1"/>
  <c r="H126" i="31"/>
  <c r="I126" i="31" s="1"/>
  <c r="F126" i="31"/>
  <c r="G126" i="31" s="1"/>
  <c r="H106" i="31" l="1"/>
  <c r="I106" i="31" s="1"/>
  <c r="H174" i="31"/>
  <c r="I176" i="31"/>
  <c r="H567" i="31"/>
  <c r="I567" i="31" s="1"/>
  <c r="I568" i="31"/>
  <c r="H677" i="31"/>
  <c r="I677" i="31" s="1"/>
  <c r="I678" i="31"/>
  <c r="H89" i="31"/>
  <c r="I89" i="31" s="1"/>
  <c r="I90" i="31"/>
  <c r="J174" i="31"/>
  <c r="K176" i="31"/>
  <c r="J463" i="31"/>
  <c r="K463" i="31" s="1"/>
  <c r="K464" i="31"/>
  <c r="J490" i="31"/>
  <c r="K490" i="31" s="1"/>
  <c r="K491" i="31"/>
  <c r="J521" i="31"/>
  <c r="K521" i="31" s="1"/>
  <c r="K522" i="31"/>
  <c r="J567" i="31"/>
  <c r="K567" i="31" s="1"/>
  <c r="K568" i="31"/>
  <c r="J598" i="31"/>
  <c r="K598" i="31" s="1"/>
  <c r="K599" i="31"/>
  <c r="J614" i="31"/>
  <c r="K614" i="31" s="1"/>
  <c r="K615" i="31"/>
  <c r="J645" i="31"/>
  <c r="K645" i="31" s="1"/>
  <c r="K647" i="31"/>
  <c r="J677" i="31"/>
  <c r="K677" i="31" s="1"/>
  <c r="K678" i="31"/>
  <c r="J722" i="31"/>
  <c r="K722" i="31" s="1"/>
  <c r="K723" i="31"/>
  <c r="J54" i="31"/>
  <c r="K54" i="31" s="1"/>
  <c r="K55" i="31"/>
  <c r="J89" i="31"/>
  <c r="K89" i="31" s="1"/>
  <c r="K90" i="31"/>
  <c r="H463" i="31"/>
  <c r="I463" i="31" s="1"/>
  <c r="I464" i="31"/>
  <c r="J155" i="31"/>
  <c r="K155" i="31" s="1"/>
  <c r="K156" i="31"/>
  <c r="F160" i="31"/>
  <c r="G160" i="31" s="1"/>
  <c r="G161" i="31"/>
  <c r="F181" i="31"/>
  <c r="G181" i="31" s="1"/>
  <c r="G182" i="31"/>
  <c r="F468" i="31"/>
  <c r="G468" i="31" s="1"/>
  <c r="G469" i="31"/>
  <c r="F495" i="31"/>
  <c r="G495" i="31" s="1"/>
  <c r="G496" i="31"/>
  <c r="F618" i="31"/>
  <c r="G618" i="31" s="1"/>
  <c r="G619" i="31"/>
  <c r="F651" i="31"/>
  <c r="G651" i="31" s="1"/>
  <c r="G652" i="31"/>
  <c r="F665" i="31"/>
  <c r="G665" i="31" s="1"/>
  <c r="G666" i="31"/>
  <c r="F682" i="31"/>
  <c r="G682" i="31" s="1"/>
  <c r="G683" i="31"/>
  <c r="F696" i="31"/>
  <c r="G696" i="31" s="1"/>
  <c r="G697" i="31"/>
  <c r="F709" i="31"/>
  <c r="G711" i="31"/>
  <c r="F725" i="31"/>
  <c r="G725" i="31" s="1"/>
  <c r="G726" i="31"/>
  <c r="F57" i="31"/>
  <c r="G57" i="31" s="1"/>
  <c r="G58" i="31"/>
  <c r="F78" i="31"/>
  <c r="G78" i="31" s="1"/>
  <c r="G79" i="31"/>
  <c r="F106" i="31"/>
  <c r="G106" i="31" s="1"/>
  <c r="G107" i="31"/>
  <c r="H160" i="31"/>
  <c r="I160" i="31" s="1"/>
  <c r="I161" i="31"/>
  <c r="H180" i="31"/>
  <c r="I182" i="31"/>
  <c r="H468" i="31"/>
  <c r="I468" i="31" s="1"/>
  <c r="I469" i="31"/>
  <c r="H495" i="31"/>
  <c r="I495" i="31" s="1"/>
  <c r="I496" i="31"/>
  <c r="H618" i="31"/>
  <c r="I618" i="31" s="1"/>
  <c r="I619" i="31"/>
  <c r="H650" i="31"/>
  <c r="I652" i="31"/>
  <c r="H665" i="31"/>
  <c r="I665" i="31" s="1"/>
  <c r="I666" i="31"/>
  <c r="H682" i="31"/>
  <c r="I682" i="31" s="1"/>
  <c r="I683" i="31"/>
  <c r="H696" i="31"/>
  <c r="I696" i="31" s="1"/>
  <c r="I697" i="31"/>
  <c r="H710" i="31"/>
  <c r="I710" i="31" s="1"/>
  <c r="I711" i="31"/>
  <c r="H57" i="31"/>
  <c r="I57" i="31" s="1"/>
  <c r="I58" i="31"/>
  <c r="H490" i="31"/>
  <c r="I490" i="31" s="1"/>
  <c r="I491" i="31"/>
  <c r="J468" i="31"/>
  <c r="K468" i="31" s="1"/>
  <c r="K469" i="31"/>
  <c r="J495" i="31"/>
  <c r="K495" i="31" s="1"/>
  <c r="K496" i="31"/>
  <c r="J617" i="31"/>
  <c r="K617" i="31" s="1"/>
  <c r="K619" i="31"/>
  <c r="J651" i="31"/>
  <c r="K651" i="31" s="1"/>
  <c r="K652" i="31"/>
  <c r="J665" i="31"/>
  <c r="K665" i="31" s="1"/>
  <c r="K666" i="31"/>
  <c r="J682" i="31"/>
  <c r="K682" i="31" s="1"/>
  <c r="K683" i="31"/>
  <c r="J696" i="31"/>
  <c r="K696" i="31" s="1"/>
  <c r="K697" i="31"/>
  <c r="J710" i="31"/>
  <c r="K710" i="31" s="1"/>
  <c r="K711" i="31"/>
  <c r="J57" i="31"/>
  <c r="K57" i="31" s="1"/>
  <c r="K58" i="31"/>
  <c r="J78" i="31"/>
  <c r="K78" i="31" s="1"/>
  <c r="K79" i="31"/>
  <c r="J106" i="31"/>
  <c r="K106" i="31" s="1"/>
  <c r="K107" i="31"/>
  <c r="F296" i="31"/>
  <c r="G296" i="31" s="1"/>
  <c r="G297" i="31"/>
  <c r="F453" i="31"/>
  <c r="G455" i="31"/>
  <c r="F498" i="31"/>
  <c r="G498" i="31" s="1"/>
  <c r="G499" i="31"/>
  <c r="F589" i="31"/>
  <c r="G589" i="31" s="1"/>
  <c r="G590" i="31"/>
  <c r="F606" i="31"/>
  <c r="G606" i="31" s="1"/>
  <c r="G607" i="31"/>
  <c r="F655" i="31"/>
  <c r="G656" i="31"/>
  <c r="F715" i="31"/>
  <c r="G715" i="31" s="1"/>
  <c r="G716" i="31"/>
  <c r="F729" i="31"/>
  <c r="G729" i="31" s="1"/>
  <c r="G730" i="31"/>
  <c r="F61" i="31"/>
  <c r="G61" i="31" s="1"/>
  <c r="G62" i="31"/>
  <c r="H645" i="31"/>
  <c r="I645" i="31" s="1"/>
  <c r="I647" i="31"/>
  <c r="H135" i="31"/>
  <c r="I135" i="31" s="1"/>
  <c r="I136" i="31"/>
  <c r="H454" i="31"/>
  <c r="I454" i="31" s="1"/>
  <c r="I455" i="31"/>
  <c r="H498" i="31"/>
  <c r="I498" i="31" s="1"/>
  <c r="I499" i="31"/>
  <c r="H589" i="31"/>
  <c r="I589" i="31" s="1"/>
  <c r="I590" i="31"/>
  <c r="H606" i="31"/>
  <c r="I606" i="31" s="1"/>
  <c r="I607" i="31"/>
  <c r="H655" i="31"/>
  <c r="I656" i="31"/>
  <c r="H61" i="31"/>
  <c r="I61" i="31" s="1"/>
  <c r="I62" i="31"/>
  <c r="H598" i="31"/>
  <c r="I598" i="31" s="1"/>
  <c r="I599" i="31"/>
  <c r="H149" i="31"/>
  <c r="I149" i="31" s="1"/>
  <c r="I150" i="31"/>
  <c r="J135" i="31"/>
  <c r="K135" i="31" s="1"/>
  <c r="K136" i="31"/>
  <c r="J149" i="31"/>
  <c r="K149" i="31" s="1"/>
  <c r="K150" i="31"/>
  <c r="J165" i="31"/>
  <c r="K165" i="31" s="1"/>
  <c r="K166" i="31"/>
  <c r="F186" i="31"/>
  <c r="G186" i="31" s="1"/>
  <c r="G187" i="31"/>
  <c r="F361" i="31"/>
  <c r="G361" i="31" s="1"/>
  <c r="G362" i="31"/>
  <c r="J453" i="31"/>
  <c r="K455" i="31"/>
  <c r="J498" i="31"/>
  <c r="K498" i="31" s="1"/>
  <c r="K499" i="31"/>
  <c r="J589" i="31"/>
  <c r="K589" i="31" s="1"/>
  <c r="K590" i="31"/>
  <c r="J606" i="31"/>
  <c r="K606" i="31" s="1"/>
  <c r="K607" i="31"/>
  <c r="J655" i="31"/>
  <c r="K656" i="31"/>
  <c r="J715" i="31"/>
  <c r="K715" i="31" s="1"/>
  <c r="K716" i="31"/>
  <c r="J729" i="31"/>
  <c r="K729" i="31" s="1"/>
  <c r="K730" i="31"/>
  <c r="J61" i="31"/>
  <c r="K61" i="31" s="1"/>
  <c r="K62" i="31"/>
  <c r="H155" i="31"/>
  <c r="I155" i="31" s="1"/>
  <c r="I156" i="31"/>
  <c r="H521" i="31"/>
  <c r="I521" i="31" s="1"/>
  <c r="I522" i="31"/>
  <c r="F135" i="31"/>
  <c r="G135" i="31" s="1"/>
  <c r="G136" i="31"/>
  <c r="F152" i="31"/>
  <c r="G152" i="31" s="1"/>
  <c r="G153" i="31"/>
  <c r="F431" i="31"/>
  <c r="G431" i="31" s="1"/>
  <c r="G432" i="31"/>
  <c r="F459" i="31"/>
  <c r="G459" i="31" s="1"/>
  <c r="G460" i="31"/>
  <c r="F502" i="31"/>
  <c r="G502" i="31" s="1"/>
  <c r="G503" i="31"/>
  <c r="F518" i="31"/>
  <c r="G518" i="31" s="1"/>
  <c r="G519" i="31"/>
  <c r="F564" i="31"/>
  <c r="G564" i="31" s="1"/>
  <c r="G565" i="31"/>
  <c r="F592" i="31"/>
  <c r="G592" i="31" s="1"/>
  <c r="G593" i="31"/>
  <c r="F611" i="31"/>
  <c r="G611" i="31" s="1"/>
  <c r="G612" i="31"/>
  <c r="F642" i="31"/>
  <c r="G642" i="31" s="1"/>
  <c r="G643" i="31"/>
  <c r="F719" i="31"/>
  <c r="G719" i="31" s="1"/>
  <c r="G720" i="31"/>
  <c r="F748" i="31"/>
  <c r="G748" i="31" s="1"/>
  <c r="G749" i="31"/>
  <c r="F49" i="31"/>
  <c r="G49" i="31" s="1"/>
  <c r="G50" i="31"/>
  <c r="H186" i="31"/>
  <c r="I187" i="31"/>
  <c r="H269" i="31"/>
  <c r="I269" i="31" s="1"/>
  <c r="I270" i="31"/>
  <c r="F165" i="31"/>
  <c r="G165" i="31" s="1"/>
  <c r="G166" i="31"/>
  <c r="H152" i="31"/>
  <c r="I152" i="31" s="1"/>
  <c r="I153" i="31"/>
  <c r="H169" i="31"/>
  <c r="I169" i="31" s="1"/>
  <c r="I170" i="31"/>
  <c r="F339" i="31"/>
  <c r="G339" i="31" s="1"/>
  <c r="G340" i="31"/>
  <c r="H431" i="31"/>
  <c r="I431" i="31" s="1"/>
  <c r="I432" i="31"/>
  <c r="H459" i="31"/>
  <c r="I459" i="31" s="1"/>
  <c r="I460" i="31"/>
  <c r="H502" i="31"/>
  <c r="I502" i="31" s="1"/>
  <c r="I503" i="31"/>
  <c r="H518" i="31"/>
  <c r="I518" i="31" s="1"/>
  <c r="I519" i="31"/>
  <c r="H564" i="31"/>
  <c r="I564" i="31" s="1"/>
  <c r="I565" i="31"/>
  <c r="H592" i="31"/>
  <c r="I592" i="31" s="1"/>
  <c r="I593" i="31"/>
  <c r="H611" i="31"/>
  <c r="I611" i="31" s="1"/>
  <c r="I612" i="31"/>
  <c r="H642" i="31"/>
  <c r="I642" i="31" s="1"/>
  <c r="I643" i="31"/>
  <c r="H748" i="31"/>
  <c r="I748" i="31" s="1"/>
  <c r="I749" i="31"/>
  <c r="H49" i="31"/>
  <c r="I49" i="31" s="1"/>
  <c r="I50" i="31"/>
  <c r="H272" i="31"/>
  <c r="I272" i="31" s="1"/>
  <c r="I273" i="31"/>
  <c r="F149" i="31"/>
  <c r="G149" i="31" s="1"/>
  <c r="G150" i="31"/>
  <c r="H165" i="31"/>
  <c r="I165" i="31" s="1"/>
  <c r="I166" i="31"/>
  <c r="F169" i="31"/>
  <c r="G169" i="31" s="1"/>
  <c r="G170" i="31"/>
  <c r="J430" i="31"/>
  <c r="K432" i="31"/>
  <c r="J458" i="31"/>
  <c r="K458" i="31" s="1"/>
  <c r="K460" i="31"/>
  <c r="J502" i="31"/>
  <c r="K502" i="31" s="1"/>
  <c r="K503" i="31"/>
  <c r="J518" i="31"/>
  <c r="K518" i="31" s="1"/>
  <c r="K519" i="31"/>
  <c r="J564" i="31"/>
  <c r="K564" i="31" s="1"/>
  <c r="K565" i="31"/>
  <c r="J592" i="31"/>
  <c r="K592" i="31" s="1"/>
  <c r="K593" i="31"/>
  <c r="J611" i="31"/>
  <c r="K611" i="31" s="1"/>
  <c r="K612" i="31"/>
  <c r="J642" i="31"/>
  <c r="K642" i="31" s="1"/>
  <c r="K643" i="31"/>
  <c r="J748" i="31"/>
  <c r="K748" i="31" s="1"/>
  <c r="K749" i="31"/>
  <c r="H275" i="31"/>
  <c r="I275" i="31" s="1"/>
  <c r="I276" i="31"/>
  <c r="H614" i="31"/>
  <c r="I614" i="31" s="1"/>
  <c r="I615" i="31"/>
  <c r="H54" i="31"/>
  <c r="I54" i="31" s="1"/>
  <c r="I55" i="31"/>
  <c r="J180" i="31"/>
  <c r="K182" i="31"/>
  <c r="J152" i="31"/>
  <c r="K152" i="31" s="1"/>
  <c r="K153" i="31"/>
  <c r="J169" i="31"/>
  <c r="K169" i="31" s="1"/>
  <c r="K170" i="31"/>
  <c r="F155" i="31"/>
  <c r="G155" i="31" s="1"/>
  <c r="G156" i="31"/>
  <c r="F175" i="31"/>
  <c r="G175" i="31" s="1"/>
  <c r="G176" i="31"/>
  <c r="F462" i="31"/>
  <c r="G462" i="31" s="1"/>
  <c r="G464" i="31"/>
  <c r="F490" i="31"/>
  <c r="G490" i="31" s="1"/>
  <c r="G491" i="31"/>
  <c r="F521" i="31"/>
  <c r="G521" i="31" s="1"/>
  <c r="G522" i="31"/>
  <c r="F567" i="31"/>
  <c r="G567" i="31" s="1"/>
  <c r="G568" i="31"/>
  <c r="F598" i="31"/>
  <c r="G598" i="31" s="1"/>
  <c r="G599" i="31"/>
  <c r="F614" i="31"/>
  <c r="G614" i="31" s="1"/>
  <c r="G615" i="31"/>
  <c r="F646" i="31"/>
  <c r="G646" i="31" s="1"/>
  <c r="G647" i="31"/>
  <c r="F677" i="31"/>
  <c r="G677" i="31" s="1"/>
  <c r="G678" i="31"/>
  <c r="F54" i="31"/>
  <c r="G54" i="31" s="1"/>
  <c r="G55" i="31"/>
  <c r="F89" i="31"/>
  <c r="G89" i="31" s="1"/>
  <c r="G90" i="31"/>
  <c r="J719" i="31"/>
  <c r="K720" i="31"/>
  <c r="I719" i="31"/>
  <c r="H100" i="31"/>
  <c r="I100" i="31" s="1"/>
  <c r="J100" i="31"/>
  <c r="K100" i="31" s="1"/>
  <c r="J92" i="31"/>
  <c r="K92" i="31" s="1"/>
  <c r="F100" i="31"/>
  <c r="G100" i="31" s="1"/>
  <c r="J725" i="31"/>
  <c r="K725" i="31" s="1"/>
  <c r="J714" i="31"/>
  <c r="H725" i="31"/>
  <c r="I725" i="31" s="1"/>
  <c r="H714" i="31"/>
  <c r="J572" i="31"/>
  <c r="K572" i="31" s="1"/>
  <c r="F286" i="31"/>
  <c r="G286" i="31" s="1"/>
  <c r="J638" i="31"/>
  <c r="H249" i="31"/>
  <c r="I249" i="31" s="1"/>
  <c r="H92" i="31"/>
  <c r="I92" i="31" s="1"/>
  <c r="F278" i="31"/>
  <c r="G278" i="31" s="1"/>
  <c r="H233" i="31"/>
  <c r="I233" i="31" s="1"/>
  <c r="H190" i="31"/>
  <c r="I190" i="31" s="1"/>
  <c r="J732" i="31"/>
  <c r="K732" i="31" s="1"/>
  <c r="H240" i="31"/>
  <c r="I240" i="31" s="1"/>
  <c r="H507" i="31"/>
  <c r="I507" i="31" s="1"/>
  <c r="J507" i="31"/>
  <c r="K507" i="31" s="1"/>
  <c r="H199" i="31"/>
  <c r="I199" i="31" s="1"/>
  <c r="F308" i="31"/>
  <c r="G308" i="31" s="1"/>
  <c r="J239" i="31"/>
  <c r="K239" i="31" s="1"/>
  <c r="F710" i="31"/>
  <c r="G710" i="31" s="1"/>
  <c r="H99" i="31"/>
  <c r="H140" i="31"/>
  <c r="I140" i="31" s="1"/>
  <c r="H526" i="31"/>
  <c r="I526" i="31" s="1"/>
  <c r="H699" i="31"/>
  <c r="I699" i="31" s="1"/>
  <c r="J99" i="31"/>
  <c r="F670" i="31"/>
  <c r="G670" i="31" s="1"/>
  <c r="F695" i="31"/>
  <c r="F92" i="31"/>
  <c r="G92" i="31" s="1"/>
  <c r="H285" i="31"/>
  <c r="I285" i="31" s="1"/>
  <c r="H111" i="31"/>
  <c r="I111" i="31" s="1"/>
  <c r="F99" i="31"/>
  <c r="H82" i="31"/>
  <c r="H78" i="31"/>
  <c r="I78" i="31" s="1"/>
  <c r="H68" i="31"/>
  <c r="I68" i="31" s="1"/>
  <c r="J753" i="31"/>
  <c r="K753" i="31" s="1"/>
  <c r="H546" i="31"/>
  <c r="I546" i="31" s="1"/>
  <c r="H622" i="31"/>
  <c r="F753" i="31"/>
  <c r="G753" i="31" s="1"/>
  <c r="J546" i="31"/>
  <c r="K546" i="31" s="1"/>
  <c r="H753" i="31"/>
  <c r="I753" i="31" s="1"/>
  <c r="F714" i="31"/>
  <c r="F140" i="31"/>
  <c r="G140" i="31" s="1"/>
  <c r="F525" i="31"/>
  <c r="J130" i="31"/>
  <c r="F130" i="31"/>
  <c r="G130" i="31" s="1"/>
  <c r="J140" i="31"/>
  <c r="K140" i="31" s="1"/>
  <c r="J459" i="31"/>
  <c r="K459" i="31" s="1"/>
  <c r="J622" i="31"/>
  <c r="J82" i="31"/>
  <c r="J111" i="31"/>
  <c r="K111" i="31" s="1"/>
  <c r="H110" i="31"/>
  <c r="J285" i="31"/>
  <c r="K285" i="31" s="1"/>
  <c r="J399" i="31"/>
  <c r="K399" i="31" s="1"/>
  <c r="F638" i="31"/>
  <c r="G638" i="31" s="1"/>
  <c r="F321" i="31"/>
  <c r="G321" i="31" s="1"/>
  <c r="F343" i="31"/>
  <c r="G343" i="31" s="1"/>
  <c r="H399" i="31"/>
  <c r="I399" i="31" s="1"/>
  <c r="H472" i="31"/>
  <c r="F285" i="31"/>
  <c r="G285" i="31" s="1"/>
  <c r="J342" i="31"/>
  <c r="K342" i="31" s="1"/>
  <c r="F669" i="31"/>
  <c r="J699" i="31"/>
  <c r="K699" i="31" s="1"/>
  <c r="J189" i="31"/>
  <c r="K189" i="31" s="1"/>
  <c r="H670" i="31"/>
  <c r="I670" i="31" s="1"/>
  <c r="H139" i="31"/>
  <c r="J159" i="31"/>
  <c r="J646" i="31"/>
  <c r="K646" i="31" s="1"/>
  <c r="J660" i="31"/>
  <c r="K660" i="31" s="1"/>
  <c r="H130" i="31"/>
  <c r="I130" i="31" s="1"/>
  <c r="J181" i="31"/>
  <c r="K181" i="31" s="1"/>
  <c r="F413" i="31"/>
  <c r="G413" i="31" s="1"/>
  <c r="F439" i="31"/>
  <c r="F458" i="31"/>
  <c r="F473" i="31"/>
  <c r="G473" i="31" s="1"/>
  <c r="F572" i="31"/>
  <c r="G572" i="31" s="1"/>
  <c r="F732" i="31"/>
  <c r="G732" i="31" s="1"/>
  <c r="H732" i="31"/>
  <c r="I732" i="31" s="1"/>
  <c r="F68" i="31"/>
  <c r="F111" i="31"/>
  <c r="G111" i="31" s="1"/>
  <c r="F328" i="31"/>
  <c r="G328" i="31" s="1"/>
  <c r="F526" i="31"/>
  <c r="G526" i="31" s="1"/>
  <c r="H175" i="31"/>
  <c r="I175" i="31" s="1"/>
  <c r="H365" i="31"/>
  <c r="I365" i="31" s="1"/>
  <c r="F430" i="31"/>
  <c r="H462" i="31"/>
  <c r="I462" i="31" s="1"/>
  <c r="J618" i="31"/>
  <c r="K618" i="31" s="1"/>
  <c r="H687" i="31"/>
  <c r="I687" i="31" s="1"/>
  <c r="F110" i="31"/>
  <c r="J175" i="31"/>
  <c r="K175" i="31" s="1"/>
  <c r="J199" i="31"/>
  <c r="K199" i="31" s="1"/>
  <c r="F240" i="31"/>
  <c r="G240" i="31" s="1"/>
  <c r="J365" i="31"/>
  <c r="K365" i="31" s="1"/>
  <c r="F454" i="31"/>
  <c r="G454" i="31" s="1"/>
  <c r="J462" i="31"/>
  <c r="H473" i="31"/>
  <c r="I473" i="31" s="1"/>
  <c r="J670" i="31"/>
  <c r="K670" i="31" s="1"/>
  <c r="J687" i="31"/>
  <c r="K687" i="31" s="1"/>
  <c r="H8" i="31"/>
  <c r="I8" i="31" s="1"/>
  <c r="F303" i="31"/>
  <c r="G303" i="31" s="1"/>
  <c r="J539" i="31"/>
  <c r="K539" i="31" s="1"/>
  <c r="H669" i="31"/>
  <c r="F219" i="31"/>
  <c r="G219" i="31" s="1"/>
  <c r="F291" i="31"/>
  <c r="G291" i="31" s="1"/>
  <c r="J320" i="31"/>
  <c r="K320" i="31" s="1"/>
  <c r="F399" i="31"/>
  <c r="G399" i="31" s="1"/>
  <c r="J431" i="31"/>
  <c r="K431" i="31" s="1"/>
  <c r="F463" i="31"/>
  <c r="G463" i="31" s="1"/>
  <c r="J473" i="31"/>
  <c r="K473" i="31" s="1"/>
  <c r="H646" i="31"/>
  <c r="I646" i="31" s="1"/>
  <c r="F699" i="31"/>
  <c r="G699" i="31" s="1"/>
  <c r="F722" i="31"/>
  <c r="G722" i="31" s="1"/>
  <c r="J8" i="31"/>
  <c r="F82" i="31"/>
  <c r="H320" i="31"/>
  <c r="I320" i="31" s="1"/>
  <c r="H545" i="31"/>
  <c r="I545" i="31" s="1"/>
  <c r="F350" i="31"/>
  <c r="G350" i="31" s="1"/>
  <c r="F507" i="31"/>
  <c r="G507" i="31" s="1"/>
  <c r="J526" i="31"/>
  <c r="K526" i="31" s="1"/>
  <c r="F546" i="31"/>
  <c r="G546" i="31" s="1"/>
  <c r="H572" i="31"/>
  <c r="I572" i="31" s="1"/>
  <c r="F623" i="31"/>
  <c r="G623" i="31" s="1"/>
  <c r="H342" i="31"/>
  <c r="I342" i="31" s="1"/>
  <c r="H413" i="31"/>
  <c r="I413" i="31" s="1"/>
  <c r="H638" i="31"/>
  <c r="F381" i="31"/>
  <c r="G381" i="31" s="1"/>
  <c r="J413" i="31"/>
  <c r="K413" i="31" s="1"/>
  <c r="H439" i="31"/>
  <c r="H695" i="31"/>
  <c r="J139" i="31"/>
  <c r="J160" i="31"/>
  <c r="K160" i="31" s="1"/>
  <c r="H381" i="31"/>
  <c r="I381" i="31" s="1"/>
  <c r="J439" i="31"/>
  <c r="F472" i="31"/>
  <c r="F617" i="31"/>
  <c r="G617" i="31" s="1"/>
  <c r="J695" i="31"/>
  <c r="F8" i="31"/>
  <c r="G8" i="31" s="1"/>
  <c r="F249" i="31"/>
  <c r="G249" i="31" s="1"/>
  <c r="H302" i="31"/>
  <c r="I302" i="31" s="1"/>
  <c r="J381" i="31"/>
  <c r="K381" i="31" s="1"/>
  <c r="J472" i="31"/>
  <c r="F539" i="31"/>
  <c r="G539" i="31" s="1"/>
  <c r="H617" i="31"/>
  <c r="I617" i="31" s="1"/>
  <c r="J49" i="31"/>
  <c r="K49" i="31" s="1"/>
  <c r="H159" i="31"/>
  <c r="J302" i="31"/>
  <c r="K302" i="31" s="1"/>
  <c r="F365" i="31"/>
  <c r="G365" i="31" s="1"/>
  <c r="H539" i="31"/>
  <c r="I539" i="31" s="1"/>
  <c r="F687" i="31"/>
  <c r="G687" i="31" s="1"/>
  <c r="J18" i="31"/>
  <c r="K18" i="31" s="1"/>
  <c r="H651" i="31"/>
  <c r="I651" i="31" s="1"/>
  <c r="J68" i="31"/>
  <c r="K68" i="31" s="1"/>
  <c r="J454" i="31"/>
  <c r="K454" i="31" s="1"/>
  <c r="H181" i="31"/>
  <c r="I181" i="31" s="1"/>
  <c r="J467" i="31"/>
  <c r="F660" i="31"/>
  <c r="G660" i="31" s="1"/>
  <c r="J709" i="31"/>
  <c r="F467" i="31"/>
  <c r="H709" i="31"/>
  <c r="J545" i="31"/>
  <c r="K545" i="31" s="1"/>
  <c r="H660" i="31"/>
  <c r="I660" i="31" s="1"/>
  <c r="J650" i="31"/>
  <c r="F659" i="31"/>
  <c r="H623" i="31"/>
  <c r="I623" i="31" s="1"/>
  <c r="F622" i="31"/>
  <c r="J623" i="31"/>
  <c r="K623" i="31" s="1"/>
  <c r="H610" i="31"/>
  <c r="I610" i="31" s="1"/>
  <c r="J610" i="31"/>
  <c r="H602" i="31"/>
  <c r="F602" i="31"/>
  <c r="J602" i="31"/>
  <c r="H525" i="31"/>
  <c r="J525" i="31"/>
  <c r="J494" i="31"/>
  <c r="K494" i="31" s="1"/>
  <c r="F489" i="31"/>
  <c r="J489" i="31"/>
  <c r="H467" i="31"/>
  <c r="J110" i="31"/>
  <c r="H18" i="31"/>
  <c r="I18" i="31" s="1"/>
  <c r="F18" i="31"/>
  <c r="G18" i="31" s="1"/>
  <c r="J83" i="31"/>
  <c r="K83" i="31" s="1"/>
  <c r="J69" i="31"/>
  <c r="K69" i="31" s="1"/>
  <c r="J9" i="31"/>
  <c r="K9" i="31" s="1"/>
  <c r="H83" i="31"/>
  <c r="I83" i="31" s="1"/>
  <c r="H9" i="31"/>
  <c r="I9" i="31" s="1"/>
  <c r="F83" i="31"/>
  <c r="G83" i="31" s="1"/>
  <c r="F69" i="31"/>
  <c r="G69" i="31" s="1"/>
  <c r="F9" i="31"/>
  <c r="G9" i="31" s="1"/>
  <c r="F342" i="31"/>
  <c r="G342" i="31" s="1"/>
  <c r="H430" i="31"/>
  <c r="H453" i="31"/>
  <c r="H458" i="31"/>
  <c r="I458" i="31" s="1"/>
  <c r="H489" i="31"/>
  <c r="H494" i="31"/>
  <c r="I494" i="31" s="1"/>
  <c r="J669" i="31"/>
  <c r="F501" i="31"/>
  <c r="G501" i="31" s="1"/>
  <c r="F506" i="31"/>
  <c r="F538" i="31"/>
  <c r="F571" i="31"/>
  <c r="G571" i="31" s="1"/>
  <c r="F597" i="31"/>
  <c r="F676" i="31"/>
  <c r="F681" i="31"/>
  <c r="F686" i="31"/>
  <c r="F747" i="31"/>
  <c r="F752" i="31"/>
  <c r="F494" i="31"/>
  <c r="G494" i="31" s="1"/>
  <c r="H501" i="31"/>
  <c r="I501" i="31" s="1"/>
  <c r="H506" i="31"/>
  <c r="H538" i="31"/>
  <c r="H571" i="31"/>
  <c r="I571" i="31" s="1"/>
  <c r="H597" i="31"/>
  <c r="H659" i="31"/>
  <c r="H676" i="31"/>
  <c r="H681" i="31"/>
  <c r="H686" i="31"/>
  <c r="H747" i="31"/>
  <c r="H752" i="31"/>
  <c r="J501" i="31"/>
  <c r="K501" i="31" s="1"/>
  <c r="J506" i="31"/>
  <c r="J538" i="31"/>
  <c r="J571" i="31"/>
  <c r="K571" i="31" s="1"/>
  <c r="J597" i="31"/>
  <c r="J659" i="31"/>
  <c r="K659" i="31" s="1"/>
  <c r="J676" i="31"/>
  <c r="J681" i="31"/>
  <c r="J686" i="31"/>
  <c r="J747" i="31"/>
  <c r="J752" i="31"/>
  <c r="F139" i="31"/>
  <c r="F159" i="31"/>
  <c r="F174" i="31"/>
  <c r="F180" i="31"/>
  <c r="G180" i="31" s="1"/>
  <c r="F545" i="31"/>
  <c r="G545" i="31" s="1"/>
  <c r="F610" i="31"/>
  <c r="G610" i="31" s="1"/>
  <c r="F645" i="31"/>
  <c r="G645" i="31" s="1"/>
  <c r="F650" i="31"/>
  <c r="F320" i="31"/>
  <c r="G320" i="31" s="1"/>
  <c r="F199" i="31"/>
  <c r="G199" i="31" s="1"/>
  <c r="F302" i="31"/>
  <c r="G302" i="31" s="1"/>
  <c r="F488" i="31" l="1"/>
  <c r="G488" i="31" s="1"/>
  <c r="G489" i="31"/>
  <c r="F658" i="31"/>
  <c r="G658" i="31" s="1"/>
  <c r="G659" i="31"/>
  <c r="F67" i="31"/>
  <c r="G67" i="31" s="1"/>
  <c r="G68" i="31"/>
  <c r="J158" i="31"/>
  <c r="K158" i="31" s="1"/>
  <c r="K159" i="31"/>
  <c r="J654" i="31"/>
  <c r="K654" i="31" s="1"/>
  <c r="K655" i="31"/>
  <c r="H596" i="31"/>
  <c r="I596" i="31" s="1"/>
  <c r="I597" i="31"/>
  <c r="J596" i="31"/>
  <c r="K596" i="31" s="1"/>
  <c r="K597" i="31"/>
  <c r="F537" i="31"/>
  <c r="G537" i="31" s="1"/>
  <c r="G538" i="31"/>
  <c r="J649" i="31"/>
  <c r="K649" i="31" s="1"/>
  <c r="K650" i="31"/>
  <c r="F81" i="31"/>
  <c r="G81" i="31" s="1"/>
  <c r="G82" i="31"/>
  <c r="H668" i="31"/>
  <c r="I668" i="31" s="1"/>
  <c r="I669" i="31"/>
  <c r="H138" i="31"/>
  <c r="I138" i="31" s="1"/>
  <c r="I139" i="31"/>
  <c r="F713" i="31"/>
  <c r="G713" i="31" s="1"/>
  <c r="G714" i="31"/>
  <c r="J675" i="31"/>
  <c r="K675" i="31" s="1"/>
  <c r="K676" i="31"/>
  <c r="H637" i="31"/>
  <c r="I637" i="31" s="1"/>
  <c r="I638" i="31"/>
  <c r="J7" i="31"/>
  <c r="K7" i="31" s="1"/>
  <c r="K8" i="31"/>
  <c r="F109" i="31"/>
  <c r="G109" i="31" s="1"/>
  <c r="G110" i="31"/>
  <c r="H654" i="31"/>
  <c r="I654" i="31" s="1"/>
  <c r="I655" i="31"/>
  <c r="J173" i="31"/>
  <c r="K173" i="31" s="1"/>
  <c r="K174" i="31"/>
  <c r="F596" i="31"/>
  <c r="G596" i="31" s="1"/>
  <c r="G597" i="31"/>
  <c r="J524" i="31"/>
  <c r="K524" i="31" s="1"/>
  <c r="K525" i="31"/>
  <c r="J537" i="31"/>
  <c r="K537" i="31" s="1"/>
  <c r="K538" i="31"/>
  <c r="H505" i="31"/>
  <c r="I505" i="31" s="1"/>
  <c r="I506" i="31"/>
  <c r="H524" i="31"/>
  <c r="I524" i="31" s="1"/>
  <c r="I525" i="31"/>
  <c r="J694" i="31"/>
  <c r="K694" i="31" s="1"/>
  <c r="K695" i="31"/>
  <c r="H109" i="31"/>
  <c r="I109" i="31" s="1"/>
  <c r="I110" i="31"/>
  <c r="F694" i="31"/>
  <c r="G694" i="31" s="1"/>
  <c r="G695" i="31"/>
  <c r="J488" i="31"/>
  <c r="K488" i="31" s="1"/>
  <c r="K489" i="31"/>
  <c r="J601" i="31"/>
  <c r="K601" i="31" s="1"/>
  <c r="K602" i="31"/>
  <c r="H179" i="31"/>
  <c r="I179" i="31" s="1"/>
  <c r="I180" i="31"/>
  <c r="F708" i="31"/>
  <c r="G708" i="31" s="1"/>
  <c r="G709" i="31"/>
  <c r="G5" i="31" s="1"/>
  <c r="J637" i="31"/>
  <c r="K637" i="31" s="1"/>
  <c r="K638" i="31"/>
  <c r="J668" i="31"/>
  <c r="K668" i="31" s="1"/>
  <c r="K669" i="31"/>
  <c r="F158" i="31"/>
  <c r="G158" i="31" s="1"/>
  <c r="G159" i="31"/>
  <c r="F601" i="31"/>
  <c r="G601" i="31" s="1"/>
  <c r="G602" i="31"/>
  <c r="F466" i="31"/>
  <c r="G466" i="31" s="1"/>
  <c r="G467" i="31"/>
  <c r="F471" i="31"/>
  <c r="G471" i="31" s="1"/>
  <c r="G472" i="31"/>
  <c r="F457" i="31"/>
  <c r="G457" i="31" s="1"/>
  <c r="G458" i="31"/>
  <c r="F668" i="31"/>
  <c r="G668" i="31" s="1"/>
  <c r="G669" i="31"/>
  <c r="J81" i="31"/>
  <c r="K81" i="31" s="1"/>
  <c r="K82" i="31"/>
  <c r="H621" i="31"/>
  <c r="I621" i="31" s="1"/>
  <c r="I622" i="31"/>
  <c r="J98" i="31"/>
  <c r="K98" i="31" s="1"/>
  <c r="K99" i="31"/>
  <c r="H438" i="31"/>
  <c r="I438" i="31" s="1"/>
  <c r="I439" i="31"/>
  <c r="F98" i="31"/>
  <c r="G98" i="31" s="1"/>
  <c r="G99" i="31"/>
  <c r="F751" i="31"/>
  <c r="G751" i="31" s="1"/>
  <c r="G752" i="31"/>
  <c r="H488" i="31"/>
  <c r="I488" i="31" s="1"/>
  <c r="I489" i="31"/>
  <c r="H601" i="31"/>
  <c r="I601" i="31" s="1"/>
  <c r="I602" i="31"/>
  <c r="J708" i="31"/>
  <c r="K708" i="31" s="1"/>
  <c r="K709" i="31"/>
  <c r="H158" i="31"/>
  <c r="I158" i="31" s="1"/>
  <c r="I159" i="31"/>
  <c r="J438" i="31"/>
  <c r="K438" i="31" s="1"/>
  <c r="K439" i="31"/>
  <c r="F429" i="31"/>
  <c r="G429" i="31" s="1"/>
  <c r="G430" i="31"/>
  <c r="F438" i="31"/>
  <c r="G438" i="31" s="1"/>
  <c r="G439" i="31"/>
  <c r="J621" i="31"/>
  <c r="K621" i="31" s="1"/>
  <c r="K622" i="31"/>
  <c r="J179" i="31"/>
  <c r="K179" i="31" s="1"/>
  <c r="K180" i="31"/>
  <c r="J429" i="31"/>
  <c r="K429" i="31" s="1"/>
  <c r="K430" i="31"/>
  <c r="F452" i="31"/>
  <c r="G452" i="31" s="1"/>
  <c r="G453" i="31"/>
  <c r="H537" i="31"/>
  <c r="I537" i="31" s="1"/>
  <c r="I538" i="31"/>
  <c r="J505" i="31"/>
  <c r="K505" i="31" s="1"/>
  <c r="K506" i="31"/>
  <c r="J751" i="31"/>
  <c r="K751" i="31" s="1"/>
  <c r="K752" i="31"/>
  <c r="F746" i="31"/>
  <c r="G746" i="31" s="1"/>
  <c r="G747" i="31"/>
  <c r="J609" i="31"/>
  <c r="K609" i="31" s="1"/>
  <c r="K610" i="31"/>
  <c r="H658" i="31"/>
  <c r="I658" i="31" s="1"/>
  <c r="I659" i="31"/>
  <c r="F524" i="31"/>
  <c r="G524" i="31" s="1"/>
  <c r="G525" i="31"/>
  <c r="F138" i="31"/>
  <c r="G138" i="31" s="1"/>
  <c r="G139" i="31"/>
  <c r="J746" i="31"/>
  <c r="K746" i="31" s="1"/>
  <c r="K747" i="31"/>
  <c r="H685" i="31"/>
  <c r="I685" i="31" s="1"/>
  <c r="I686" i="31"/>
  <c r="F685" i="31"/>
  <c r="G685" i="31" s="1"/>
  <c r="G686" i="31"/>
  <c r="H452" i="31"/>
  <c r="I452" i="31" s="1"/>
  <c r="I453" i="31"/>
  <c r="J466" i="31"/>
  <c r="K466" i="31" s="1"/>
  <c r="K467" i="31"/>
  <c r="J457" i="31"/>
  <c r="K457" i="31" s="1"/>
  <c r="K462" i="31"/>
  <c r="H471" i="31"/>
  <c r="I471" i="31" s="1"/>
  <c r="I472" i="31"/>
  <c r="J452" i="31"/>
  <c r="K452" i="31" s="1"/>
  <c r="K453" i="31"/>
  <c r="H649" i="31"/>
  <c r="I649" i="31" s="1"/>
  <c r="I650" i="31"/>
  <c r="F649" i="31"/>
  <c r="G649" i="31" s="1"/>
  <c r="G650" i="31"/>
  <c r="F173" i="31"/>
  <c r="G173" i="31" s="1"/>
  <c r="G174" i="31"/>
  <c r="H751" i="31"/>
  <c r="I751" i="31" s="1"/>
  <c r="I752" i="31"/>
  <c r="J685" i="31"/>
  <c r="K685" i="31" s="1"/>
  <c r="K686" i="31"/>
  <c r="H680" i="31"/>
  <c r="I680" i="31" s="1"/>
  <c r="I681" i="31"/>
  <c r="F680" i="31"/>
  <c r="G680" i="31" s="1"/>
  <c r="G681" i="31"/>
  <c r="H429" i="31"/>
  <c r="I429" i="31" s="1"/>
  <c r="I430" i="31"/>
  <c r="J109" i="31"/>
  <c r="K109" i="31" s="1"/>
  <c r="K110" i="31"/>
  <c r="J138" i="31"/>
  <c r="K138" i="31" s="1"/>
  <c r="K139" i="31"/>
  <c r="H98" i="31"/>
  <c r="I98" i="31" s="1"/>
  <c r="I99" i="31"/>
  <c r="F505" i="31"/>
  <c r="G505" i="31" s="1"/>
  <c r="G506" i="31"/>
  <c r="H708" i="31"/>
  <c r="I708" i="31" s="1"/>
  <c r="I709" i="31"/>
  <c r="H746" i="31"/>
  <c r="I746" i="31" s="1"/>
  <c r="I747" i="31"/>
  <c r="J680" i="31"/>
  <c r="K680" i="31" s="1"/>
  <c r="K681" i="31"/>
  <c r="H675" i="31"/>
  <c r="I675" i="31" s="1"/>
  <c r="I676" i="31"/>
  <c r="F675" i="31"/>
  <c r="G675" i="31" s="1"/>
  <c r="G676" i="31"/>
  <c r="H466" i="31"/>
  <c r="I466" i="31" s="1"/>
  <c r="I467" i="31"/>
  <c r="F621" i="31"/>
  <c r="G621" i="31" s="1"/>
  <c r="G622" i="31"/>
  <c r="J471" i="31"/>
  <c r="K471" i="31" s="1"/>
  <c r="K472" i="31"/>
  <c r="H694" i="31"/>
  <c r="I694" i="31" s="1"/>
  <c r="I695" i="31"/>
  <c r="J129" i="31"/>
  <c r="K130" i="31"/>
  <c r="H81" i="31"/>
  <c r="I81" i="31" s="1"/>
  <c r="I82" i="31"/>
  <c r="H185" i="31"/>
  <c r="I185" i="31" s="1"/>
  <c r="I186" i="31"/>
  <c r="F654" i="31"/>
  <c r="G654" i="31" s="1"/>
  <c r="G655" i="31"/>
  <c r="H173" i="31"/>
  <c r="I173" i="31" s="1"/>
  <c r="I174" i="31"/>
  <c r="J713" i="31"/>
  <c r="K713" i="31" s="1"/>
  <c r="K714" i="31"/>
  <c r="K719" i="31"/>
  <c r="H713" i="31"/>
  <c r="I713" i="31" s="1"/>
  <c r="I714" i="31"/>
  <c r="H284" i="31"/>
  <c r="I284" i="31" s="1"/>
  <c r="F189" i="31"/>
  <c r="F129" i="31"/>
  <c r="H7" i="31"/>
  <c r="I7" i="31" s="1"/>
  <c r="F7" i="31"/>
  <c r="G7" i="31" s="1"/>
  <c r="H129" i="31"/>
  <c r="J658" i="31"/>
  <c r="K658" i="31" s="1"/>
  <c r="F179" i="31"/>
  <c r="G179" i="31" s="1"/>
  <c r="J67" i="31"/>
  <c r="K67" i="31" s="1"/>
  <c r="H67" i="31"/>
  <c r="I67" i="31" s="1"/>
  <c r="J5" i="31"/>
  <c r="F5" i="31"/>
  <c r="H189" i="31"/>
  <c r="I189" i="31" s="1"/>
  <c r="H239" i="31"/>
  <c r="J184" i="31"/>
  <c r="K184" i="31" s="1"/>
  <c r="H364" i="31"/>
  <c r="I364" i="31" s="1"/>
  <c r="J364" i="31"/>
  <c r="K364" i="31" s="1"/>
  <c r="F364" i="31"/>
  <c r="G364" i="31" s="1"/>
  <c r="H398" i="31"/>
  <c r="I398" i="31" s="1"/>
  <c r="H609" i="31"/>
  <c r="I609" i="31" s="1"/>
  <c r="J493" i="31"/>
  <c r="K493" i="31" s="1"/>
  <c r="J544" i="31"/>
  <c r="K544" i="31" s="1"/>
  <c r="J284" i="31"/>
  <c r="K284" i="31" s="1"/>
  <c r="F398" i="31"/>
  <c r="G398" i="31" s="1"/>
  <c r="J319" i="31"/>
  <c r="K319" i="31" s="1"/>
  <c r="F637" i="31"/>
  <c r="G637" i="31" s="1"/>
  <c r="H544" i="31"/>
  <c r="I544" i="31" s="1"/>
  <c r="F284" i="31"/>
  <c r="G284" i="31" s="1"/>
  <c r="F319" i="31"/>
  <c r="G319" i="31" s="1"/>
  <c r="J398" i="31"/>
  <c r="K398" i="31" s="1"/>
  <c r="H319" i="31"/>
  <c r="I319" i="31" s="1"/>
  <c r="H457" i="31"/>
  <c r="I457" i="31" s="1"/>
  <c r="F609" i="31"/>
  <c r="G609" i="31" s="1"/>
  <c r="H493" i="31"/>
  <c r="I493" i="31" s="1"/>
  <c r="F544" i="31"/>
  <c r="G544" i="31" s="1"/>
  <c r="F493" i="31"/>
  <c r="G493" i="31" s="1"/>
  <c r="J128" i="31" l="1"/>
  <c r="K128" i="31" s="1"/>
  <c r="K129" i="31"/>
  <c r="K4" i="31"/>
  <c r="J4" i="31"/>
  <c r="J6" i="31" s="1"/>
  <c r="H128" i="31"/>
  <c r="I128" i="31" s="1"/>
  <c r="I129" i="31"/>
  <c r="I4" i="31" s="1"/>
  <c r="K5" i="31"/>
  <c r="H5" i="31"/>
  <c r="I239" i="31"/>
  <c r="I5" i="31" s="1"/>
  <c r="F128" i="31"/>
  <c r="G128" i="31" s="1"/>
  <c r="G129" i="31"/>
  <c r="G4" i="31" s="1"/>
  <c r="G6" i="31" s="1"/>
  <c r="F184" i="31"/>
  <c r="G184" i="31" s="1"/>
  <c r="G189" i="31"/>
  <c r="F4" i="31"/>
  <c r="F6" i="31" s="1"/>
  <c r="H4" i="31"/>
  <c r="H184" i="31"/>
  <c r="I184" i="31" s="1"/>
  <c r="K6" i="31" l="1"/>
  <c r="I6" i="31"/>
  <c r="H6" i="31"/>
</calcChain>
</file>

<file path=xl/sharedStrings.xml><?xml version="1.0" encoding="utf-8"?>
<sst xmlns="http://schemas.openxmlformats.org/spreadsheetml/2006/main" count="837" uniqueCount="241">
  <si>
    <t>PRO</t>
  </si>
  <si>
    <t>IZV</t>
  </si>
  <si>
    <t>KTO</t>
  </si>
  <si>
    <t>NAZIV AKTIVNOSTI ILI PROJEKTA</t>
  </si>
  <si>
    <t>1</t>
  </si>
  <si>
    <t>2</t>
  </si>
  <si>
    <t>4</t>
  </si>
  <si>
    <t>5</t>
  </si>
  <si>
    <t>P3920</t>
  </si>
  <si>
    <t>A916001</t>
  </si>
  <si>
    <t>Gradske sportske dvorane u Zagrebu, Splitu i Varaždinu</t>
  </si>
  <si>
    <t xml:space="preserve">Opći prihodi i primici </t>
  </si>
  <si>
    <t>Pomoći unutar općeg proračuna</t>
  </si>
  <si>
    <t>Tekuće pomoći unutar općeg proračuna</t>
  </si>
  <si>
    <t>A916002</t>
  </si>
  <si>
    <t>Programi javnih potreba u sportu na državnoj razini koje provode HOO, HPO,HSSG,HASS,HŠSS</t>
  </si>
  <si>
    <t xml:space="preserve">Tekuće donacije </t>
  </si>
  <si>
    <t>Tekuće donacije u novcu</t>
  </si>
  <si>
    <t>Prihodi od igara na sreću</t>
  </si>
  <si>
    <t>A916003</t>
  </si>
  <si>
    <t>Državne nagrade za vrhunska sportska postignuća</t>
  </si>
  <si>
    <t>Ostale naknade građanima i kućanstvima iz proračuna</t>
  </si>
  <si>
    <t>Naknade građanima i kućanstvima u novcu</t>
  </si>
  <si>
    <t>A916004</t>
  </si>
  <si>
    <t>Poticanje međunarodne sportske suradnje</t>
  </si>
  <si>
    <t>Materijalni rashodi za zaposlene</t>
  </si>
  <si>
    <t>Službena putovanja</t>
  </si>
  <si>
    <t>Ostale naknade troškova zaposlenima</t>
  </si>
  <si>
    <t>Rashodi za usluge</t>
  </si>
  <si>
    <t>Intelektualne i osobne usluge</t>
  </si>
  <si>
    <t>Zakupnine i najamnine</t>
  </si>
  <si>
    <t>Ostale usluge</t>
  </si>
  <si>
    <t>Ostali nespomenuti rashodi poslovanja</t>
  </si>
  <si>
    <t>Reprezentacija</t>
  </si>
  <si>
    <t>Naknade troškova osobama izvan radnog odonsa</t>
  </si>
  <si>
    <t>Naknade troškova osobamaizvan radnog odnosa</t>
  </si>
  <si>
    <t>Pomoći EU</t>
  </si>
  <si>
    <t>A916005</t>
  </si>
  <si>
    <t>Državno priznanje-trajne novčane naknade</t>
  </si>
  <si>
    <t>A916006</t>
  </si>
  <si>
    <t>Poticanje lokalnog sporta i sportskih natjecanja</t>
  </si>
  <si>
    <t>Tekuće donacije</t>
  </si>
  <si>
    <t>A916007</t>
  </si>
  <si>
    <t>Državna nagrada za sport "Franjo Bučar"</t>
  </si>
  <si>
    <t>Usluge promidžbe i informiranja</t>
  </si>
  <si>
    <t>Naknade za rad predstavničnih tijela</t>
  </si>
  <si>
    <t>Naknade troškova osobama izvan radnog odnosa</t>
  </si>
  <si>
    <t>A916008</t>
  </si>
  <si>
    <t>Prevencija nasilja sportom u školama</t>
  </si>
  <si>
    <t>Usluge promidžbe i inforimiranja</t>
  </si>
  <si>
    <t>A916009</t>
  </si>
  <si>
    <t>Nacionalno vijeće za sport</t>
  </si>
  <si>
    <t>Naknade za rad predstavničkih tijela</t>
  </si>
  <si>
    <t>A916011</t>
  </si>
  <si>
    <t>Europski tjedan sporta</t>
  </si>
  <si>
    <t>Sredstva učešća za projekte EU</t>
  </si>
  <si>
    <t>Ostale refundacije iz pomoći EU</t>
  </si>
  <si>
    <t>Računalne usluge</t>
  </si>
  <si>
    <t>usluge promidžbe i informiranja</t>
  </si>
  <si>
    <t>Rashodi za materijal i energiju</t>
  </si>
  <si>
    <t>Sitni inventar i auto gume</t>
  </si>
  <si>
    <t>Nematerijalna imovina</t>
  </si>
  <si>
    <t>Licence</t>
  </si>
  <si>
    <t>Uredska oprema i namještaj</t>
  </si>
  <si>
    <t>Sportska i glazbena oprema</t>
  </si>
  <si>
    <t>A916014</t>
  </si>
  <si>
    <t>Nacionalni informacijski sustav u sportu</t>
  </si>
  <si>
    <t>A916015</t>
  </si>
  <si>
    <t xml:space="preserve">Poticanje stjecanja stručnih kvalifikacija vrhunskih sportaša  </t>
  </si>
  <si>
    <t>Naknade građanima i kućanstvima</t>
  </si>
  <si>
    <t>A916017</t>
  </si>
  <si>
    <t>Velike športske manifestacija</t>
  </si>
  <si>
    <t>Naknade za rad predstavničkih  i izvršnih tijela,povjerenstava</t>
  </si>
  <si>
    <t>A916018</t>
  </si>
  <si>
    <t>Nacionalni program sporta- priprema,provođenje i praćenje</t>
  </si>
  <si>
    <t>Naknade za rad predstavničkih i izvršnih tijela</t>
  </si>
  <si>
    <t>A916026</t>
  </si>
  <si>
    <t>Hvatska pliva</t>
  </si>
  <si>
    <t>A916028</t>
  </si>
  <si>
    <t>Obvezni doprinosi vrhunskim sportašima</t>
  </si>
  <si>
    <t>Sufinanciranje izgradnje građevinskih zahvata na sportskoj infrastrukturi</t>
  </si>
  <si>
    <t>Kapitalne pomoći unutar općeg proračuna</t>
  </si>
  <si>
    <t>T916010</t>
  </si>
  <si>
    <t>Preoblikovanje sportskih klubova-udruga</t>
  </si>
  <si>
    <t>naknade za rad predstavničkih i izvršnih tijela</t>
  </si>
  <si>
    <t>P3208</t>
  </si>
  <si>
    <t>Plaće</t>
  </si>
  <si>
    <t>Plaće za redovan rad</t>
  </si>
  <si>
    <t>Doprinosi na plaće</t>
  </si>
  <si>
    <t>Administracija i upravljanje</t>
  </si>
  <si>
    <t xml:space="preserve">Ostali rashodi za zaposlene </t>
  </si>
  <si>
    <t>Doprinosi za obvezno zdravstveno osiguranje</t>
  </si>
  <si>
    <t>Naknade za prijevoz, za rad na terenu i odvojeni život</t>
  </si>
  <si>
    <t>Stručno usavršavanje zaposlenika</t>
  </si>
  <si>
    <t>Uredski materijal i ostali materijalni rashodi</t>
  </si>
  <si>
    <t>Energija</t>
  </si>
  <si>
    <t>Materijal i dijelovi za tekuće i inv.odr.</t>
  </si>
  <si>
    <t>Službena, radna i zaštitna odjeća i obuća</t>
  </si>
  <si>
    <t>Usluge telefona, pošte i prijevoza</t>
  </si>
  <si>
    <t>Usluge tek.i invest.održavanja</t>
  </si>
  <si>
    <t>Komunalne usluge</t>
  </si>
  <si>
    <t>Zdravstvene i veterinarske usluge</t>
  </si>
  <si>
    <t>Naknada za rad predstavničkih i izvršnih tijela</t>
  </si>
  <si>
    <t>Premije osiguranja</t>
  </si>
  <si>
    <t>Članarine</t>
  </si>
  <si>
    <t>Pristojbe i naknade</t>
  </si>
  <si>
    <t>Troškovi sudskih postupaka</t>
  </si>
  <si>
    <t>Ostali financijski rashodi</t>
  </si>
  <si>
    <t>Bankarske usluge i usluge platnog pr.</t>
  </si>
  <si>
    <t>Zatezne kamate</t>
  </si>
  <si>
    <t>Postrojenja i oprema</t>
  </si>
  <si>
    <t>Komunikacijska oprema</t>
  </si>
  <si>
    <t>Oprema za održavanje i zaštitu</t>
  </si>
  <si>
    <t>Ulaganja u računalne programe</t>
  </si>
  <si>
    <t xml:space="preserve"> ostale pomoći i darovnice</t>
  </si>
  <si>
    <t>Europski socijalni fond</t>
  </si>
  <si>
    <t>09005</t>
  </si>
  <si>
    <t>A761016</t>
  </si>
  <si>
    <t>Plaće za prekovremeni rad</t>
  </si>
  <si>
    <t>Plaće za posebne uvjete rada</t>
  </si>
  <si>
    <t>ostale kazne</t>
  </si>
  <si>
    <t>Ugovorene kazne</t>
  </si>
  <si>
    <t>Ostale kazne</t>
  </si>
  <si>
    <t>Uređaji, strojevi i oprema za ostale namjene</t>
  </si>
  <si>
    <t>K761017</t>
  </si>
  <si>
    <t>Obnova voznog parka</t>
  </si>
  <si>
    <t>Rahodi za materijal i energiju</t>
  </si>
  <si>
    <t>Usluge tekućeg i investicijskog održavanja</t>
  </si>
  <si>
    <t>K761018</t>
  </si>
  <si>
    <t>Informatizacija Ministarstva</t>
  </si>
  <si>
    <t>Nematerijalna proizvedena imovina</t>
  </si>
  <si>
    <t>K761007</t>
  </si>
  <si>
    <t>Ostala nematerijalna imovina</t>
  </si>
  <si>
    <t>A587006</t>
  </si>
  <si>
    <t>Međunarodna suradnja</t>
  </si>
  <si>
    <t xml:space="preserve">Usluge telefona,pošte </t>
  </si>
  <si>
    <t>A819027</t>
  </si>
  <si>
    <t>Poticaj za povećanje sigurnosti turista</t>
  </si>
  <si>
    <t>tekući prijenosi</t>
  </si>
  <si>
    <t>Tekući prijenosu između proračunskih korisnika istog proračuna</t>
  </si>
  <si>
    <t>A587014</t>
  </si>
  <si>
    <t>Jačanje turističkog tržišta i ljudskih potencijala u turizmu</t>
  </si>
  <si>
    <t>Naknade troškovima izvan radnog odnosa</t>
  </si>
  <si>
    <t>Tekuće pomoći proračunskim korisnicima drugih proračuna</t>
  </si>
  <si>
    <t>A761038</t>
  </si>
  <si>
    <t>Kategorizacija</t>
  </si>
  <si>
    <t xml:space="preserve"> ostali prihodi za posebne namjene</t>
  </si>
  <si>
    <t>Motorni benzin i dizel gorivo</t>
  </si>
  <si>
    <t>Usluge telefona, prijevoza, rent-car</t>
  </si>
  <si>
    <t>A587055</t>
  </si>
  <si>
    <t xml:space="preserve">Rashodi za usluge </t>
  </si>
  <si>
    <t>Subvencije trgovačkim društvima</t>
  </si>
  <si>
    <t>Subvencije obrtnicima</t>
  </si>
  <si>
    <t>Kapitalne pomoći kreditnim i ostalim financijskim institucijama te trgovačkim društvima izvan javnog sektora</t>
  </si>
  <si>
    <t>Kapitalne pomoći poljoprivrednicima i obrtnicima</t>
  </si>
  <si>
    <t>A761044</t>
  </si>
  <si>
    <t>Fond za turizam</t>
  </si>
  <si>
    <t>Pomoći proračunskim korisnicima drugih proračuna</t>
  </si>
  <si>
    <t>Tekuće pomoći proračunskim korisnicima</t>
  </si>
  <si>
    <t>Kapitalne pomoći proračnskim korisnicima</t>
  </si>
  <si>
    <t>Prijenosi između proračunskih korisnika istog proračuna</t>
  </si>
  <si>
    <t>Kapitalni prijenosi između proračunskih kosrisnika istog proračuna</t>
  </si>
  <si>
    <t>A587018</t>
  </si>
  <si>
    <t>Programi subvencioniranja kreditnih programa u turizmu</t>
  </si>
  <si>
    <t xml:space="preserve">Subvencije </t>
  </si>
  <si>
    <t>Subvencije trgovačkim društvima izvan javnog sektora</t>
  </si>
  <si>
    <t>Subvencije poljoprivrednicima i obrtnicima</t>
  </si>
  <si>
    <t>P3209</t>
  </si>
  <si>
    <t>A587001</t>
  </si>
  <si>
    <t xml:space="preserve">Turistička promidžba Republike Hrvatske </t>
  </si>
  <si>
    <t>K819038</t>
  </si>
  <si>
    <t>Stručni ispiti turističkih zajednica</t>
  </si>
  <si>
    <t>Naknade za rad povjerenstava</t>
  </si>
  <si>
    <t>A587056</t>
  </si>
  <si>
    <t>OP Ljudski potencijali prioritet 2,3,5</t>
  </si>
  <si>
    <t>Pomoći temeljem prijenosa EU sredstava</t>
  </si>
  <si>
    <t>Subvencije trgovačkim društvima, zadrugama, poljoprivrednicima i obrtnicima izvan javnog sektora</t>
  </si>
  <si>
    <t>Nematerijalna proizvedena  imovina</t>
  </si>
  <si>
    <t>Subvencije trgovačkim društvima, zadrugama, poljoprivrednicima i obrtnicima iz EU sredstava</t>
  </si>
  <si>
    <t>Subvencije trgovačkim društvima iz EU sredstava</t>
  </si>
  <si>
    <t>A587057</t>
  </si>
  <si>
    <t>OP Konkurentnost i kohezija Prioritet 2</t>
  </si>
  <si>
    <t>Europski fond za regionalni razvoj</t>
  </si>
  <si>
    <t>Tekuće donacije iz EU sredstava</t>
  </si>
  <si>
    <t>A587058</t>
  </si>
  <si>
    <t>Podrška upravljanju Strategijom EU za Jadransku i Jonsku regiju (EUSAIR)</t>
  </si>
  <si>
    <t>A587059</t>
  </si>
  <si>
    <t>Projekti Europske teritorijalne suradnje-INHERIT</t>
  </si>
  <si>
    <t>A587068</t>
  </si>
  <si>
    <t>STRATEŠKI PROJEKT SMARTMED, PROGRAM TRANSNACIONALNE SURADNJE INTERREG V-B MEDITERAN</t>
  </si>
  <si>
    <t>rashodi za usluge</t>
  </si>
  <si>
    <t>A587060</t>
  </si>
  <si>
    <t>MJERA ZA POTICANJA POTROŠNJE U UGOSTITELJSTVU I TURIZMU RADNIKA U RH</t>
  </si>
  <si>
    <t>T587066</t>
  </si>
  <si>
    <t>SVJETSKA IZLOŽBA EXPO 2020- DUBAI</t>
  </si>
  <si>
    <t>A916034</t>
  </si>
  <si>
    <t>PROMOCIJA SPORTA</t>
  </si>
  <si>
    <t>A916033</t>
  </si>
  <si>
    <t>Sportske stipendije za kategorizirane sportaše</t>
  </si>
  <si>
    <t>UKUPNI PRORAČUN SVI IZVORI</t>
  </si>
  <si>
    <t xml:space="preserve">MINISTARSTVO TURIZMA I SPORTA IZVORI 3, 4 , 5 </t>
  </si>
  <si>
    <t xml:space="preserve">MINISTARSTVO TURIZMA I SPORTA IZVORI 11 i 12 </t>
  </si>
  <si>
    <t>K916023</t>
  </si>
  <si>
    <t>A916035</t>
  </si>
  <si>
    <t>Razvoj održivog, inovativnog i otpornog turizma - NPOO</t>
  </si>
  <si>
    <t>A916036</t>
  </si>
  <si>
    <t>Podrška razvoju turističkih proizvoda posebnih oblika turizma</t>
  </si>
  <si>
    <t xml:space="preserve">MINISTARSTVO TURIZMA I SPORTA </t>
  </si>
  <si>
    <t>Subvencije trgovačkim društvima, zafrugama, poljoprivrednicima i obrtnicima iz EU sredstva</t>
  </si>
  <si>
    <t>Subvencije trgovačkim društvima, zadrugama, poljoprivrednicima i obrtnicima iz EU sredstva</t>
  </si>
  <si>
    <t>Tekuće pomoći temeljem prijenosa EU sredstva</t>
  </si>
  <si>
    <t>Rahodi za usluge</t>
  </si>
  <si>
    <t>Pomoći temeljem prijenosa EU sredsva</t>
  </si>
  <si>
    <t>Program dodjele državnih potpora sektoru turizma i sporta u aktualnoj pandemiji COVID -a 19</t>
  </si>
  <si>
    <t>Kapitalne pomoći</t>
  </si>
  <si>
    <t>Kapitalne pomoći trgovačkim društvima i obrtnicima po protestiranim jamstvima</t>
  </si>
  <si>
    <t>Konkurentnost turističkog gospodarstva</t>
  </si>
  <si>
    <t>Mehanizam za oporavak i otpornost</t>
  </si>
  <si>
    <t>A916038</t>
  </si>
  <si>
    <t>090</t>
  </si>
  <si>
    <t>Naknade troškova zaposlenima</t>
  </si>
  <si>
    <t>Zakupnine i najmnine</t>
  </si>
  <si>
    <t>Nadzor sportske inspekcije</t>
  </si>
  <si>
    <t>A916040</t>
  </si>
  <si>
    <t>Podrška implementaciji razvojnih programa</t>
  </si>
  <si>
    <t>Prijevozna sredstva</t>
  </si>
  <si>
    <t>4231</t>
  </si>
  <si>
    <t>Prijevozna sredstva u cestovnom prometu</t>
  </si>
  <si>
    <t>Usluge telefona pošte i prijevoza</t>
  </si>
  <si>
    <t>Zakupnine i najmanine</t>
  </si>
  <si>
    <t>A916041</t>
  </si>
  <si>
    <t>Svjetsko prvenstvo u reliju – „World Rally Championship“ (WRC)</t>
  </si>
  <si>
    <t>Učinkoviti ljudski potencijali 2021. - 2027.</t>
  </si>
  <si>
    <t>A587061</t>
  </si>
  <si>
    <t>Ulaganja u turističku infrastrukturu u funkciji razvoja posebnih oblika turizma</t>
  </si>
  <si>
    <t>PRIJEDLOG PRORAČUNA 2023</t>
  </si>
  <si>
    <t>PRIJEDLOG PRORAČUNA 2023 EUR</t>
  </si>
  <si>
    <t>PRIJEDLOG PRORAČUNA 2024</t>
  </si>
  <si>
    <t>PRIJEDLOG PRORAČUNA 2024 EUR</t>
  </si>
  <si>
    <t>PRIJEDLOG PRORAČUNA 2025</t>
  </si>
  <si>
    <t>PRIJEDLOG PRORAČUNA 2025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</si>
</sst>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8"/>
      <name val="Arial"/>
      <family val="2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2" borderId="1" applyNumberFormat="0" applyAlignment="0" applyProtection="0"/>
    <xf numFmtId="0" fontId="1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/>
    <xf numFmtId="0" fontId="5" fillId="7" borderId="3" applyNumberFormat="0" applyProtection="0">
      <alignment horizontal="left" vertical="center" indent="1" justifyLastLine="1"/>
    </xf>
  </cellStyleXfs>
  <cellXfs count="153">
    <xf numFmtId="0" fontId="0" fillId="0" borderId="0" xfId="0"/>
    <xf numFmtId="0" fontId="6" fillId="0" borderId="0" xfId="0" applyFont="1"/>
    <xf numFmtId="0" fontId="7" fillId="0" borderId="0" xfId="0" applyFont="1"/>
    <xf numFmtId="0" fontId="6" fillId="0" borderId="2" xfId="0" applyFont="1" applyBorder="1"/>
    <xf numFmtId="3" fontId="6" fillId="0" borderId="2" xfId="0" applyNumberFormat="1" applyFont="1" applyBorder="1"/>
    <xf numFmtId="0" fontId="7" fillId="10" borderId="2" xfId="0" applyFont="1" applyFill="1" applyBorder="1"/>
    <xf numFmtId="3" fontId="7" fillId="10" borderId="2" xfId="0" applyNumberFormat="1" applyFont="1" applyFill="1" applyBorder="1"/>
    <xf numFmtId="0" fontId="6" fillId="6" borderId="2" xfId="0" applyFont="1" applyFill="1" applyBorder="1" applyAlignment="1">
      <alignment horizontal="left" vertical="center" wrapText="1"/>
    </xf>
    <xf numFmtId="0" fontId="7" fillId="12" borderId="2" xfId="0" applyFont="1" applyFill="1" applyBorder="1"/>
    <xf numFmtId="3" fontId="7" fillId="12" borderId="2" xfId="0" applyNumberFormat="1" applyFont="1" applyFill="1" applyBorder="1"/>
    <xf numFmtId="3" fontId="6" fillId="0" borderId="4" xfId="0" applyNumberFormat="1" applyFont="1" applyBorder="1"/>
    <xf numFmtId="3" fontId="7" fillId="12" borderId="4" xfId="0" applyNumberFormat="1" applyFont="1" applyFill="1" applyBorder="1"/>
    <xf numFmtId="3" fontId="7" fillId="10" borderId="4" xfId="0" applyNumberFormat="1" applyFont="1" applyFill="1" applyBorder="1"/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49" fontId="6" fillId="0" borderId="0" xfId="0" applyNumberFormat="1" applyFont="1" applyBorder="1" applyAlignment="1">
      <alignment horizontal="right" vertical="center"/>
    </xf>
    <xf numFmtId="0" fontId="7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49" fontId="7" fillId="5" borderId="2" xfId="0" applyNumberFormat="1" applyFont="1" applyFill="1" applyBorder="1" applyAlignment="1">
      <alignment horizontal="center" vertical="center" wrapText="1"/>
    </xf>
    <xf numFmtId="49" fontId="7" fillId="5" borderId="2" xfId="1" applyNumberFormat="1" applyFont="1" applyFill="1" applyBorder="1" applyAlignment="1">
      <alignment horizontal="center" vertical="center" wrapText="1"/>
    </xf>
    <xf numFmtId="3" fontId="7" fillId="5" borderId="2" xfId="0" applyNumberFormat="1" applyFont="1" applyFill="1" applyBorder="1" applyAlignment="1">
      <alignment horizontal="center" vertical="center" wrapText="1"/>
    </xf>
    <xf numFmtId="3" fontId="7" fillId="5" borderId="4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49" fontId="7" fillId="5" borderId="2" xfId="0" applyNumberFormat="1" applyFont="1" applyFill="1" applyBorder="1" applyAlignment="1">
      <alignment horizontal="right" vertical="center" wrapText="1"/>
    </xf>
    <xf numFmtId="3" fontId="7" fillId="5" borderId="2" xfId="0" applyNumberFormat="1" applyFont="1" applyFill="1" applyBorder="1" applyAlignment="1">
      <alignment horizontal="right" vertical="center" wrapText="1"/>
    </xf>
    <xf numFmtId="3" fontId="7" fillId="5" borderId="4" xfId="0" applyNumberFormat="1" applyFont="1" applyFill="1" applyBorder="1" applyAlignment="1">
      <alignment horizontal="right" vertical="center" wrapText="1"/>
    </xf>
    <xf numFmtId="3" fontId="7" fillId="5" borderId="2" xfId="0" applyNumberFormat="1" applyFont="1" applyFill="1" applyBorder="1" applyAlignment="1">
      <alignment vertical="center" wrapText="1"/>
    </xf>
    <xf numFmtId="3" fontId="7" fillId="5" borderId="4" xfId="0" applyNumberFormat="1" applyFont="1" applyFill="1" applyBorder="1" applyAlignment="1">
      <alignment vertical="center" wrapText="1"/>
    </xf>
    <xf numFmtId="0" fontId="7" fillId="8" borderId="2" xfId="0" applyFont="1" applyFill="1" applyBorder="1" applyAlignment="1">
      <alignment horizontal="center" vertical="center" wrapText="1"/>
    </xf>
    <xf numFmtId="0" fontId="7" fillId="8" borderId="2" xfId="0" applyFont="1" applyFill="1" applyBorder="1" applyAlignment="1">
      <alignment horizontal="right" vertical="center" wrapText="1"/>
    </xf>
    <xf numFmtId="0" fontId="7" fillId="8" borderId="2" xfId="0" applyFont="1" applyFill="1" applyBorder="1" applyAlignment="1">
      <alignment horizontal="left" vertical="center" wrapText="1"/>
    </xf>
    <xf numFmtId="3" fontId="7" fillId="8" borderId="2" xfId="0" applyNumberFormat="1" applyFont="1" applyFill="1" applyBorder="1" applyAlignment="1">
      <alignment horizontal="right" vertical="center"/>
    </xf>
    <xf numFmtId="3" fontId="7" fillId="8" borderId="4" xfId="0" applyNumberFormat="1" applyFont="1" applyFill="1" applyBorder="1" applyAlignment="1">
      <alignment horizontal="right" vertical="center"/>
    </xf>
    <xf numFmtId="0" fontId="7" fillId="9" borderId="2" xfId="0" applyFont="1" applyFill="1" applyBorder="1" applyAlignment="1">
      <alignment horizontal="center" vertical="center" wrapText="1"/>
    </xf>
    <xf numFmtId="0" fontId="7" fillId="9" borderId="2" xfId="0" applyFont="1" applyFill="1" applyBorder="1" applyAlignment="1">
      <alignment horizontal="right" vertical="center" wrapText="1"/>
    </xf>
    <xf numFmtId="0" fontId="7" fillId="9" borderId="2" xfId="0" applyFont="1" applyFill="1" applyBorder="1" applyAlignment="1">
      <alignment horizontal="left" vertical="center" wrapText="1"/>
    </xf>
    <xf numFmtId="3" fontId="7" fillId="9" borderId="2" xfId="0" applyNumberFormat="1" applyFont="1" applyFill="1" applyBorder="1" applyAlignment="1">
      <alignment horizontal="right" vertical="center"/>
    </xf>
    <xf numFmtId="3" fontId="7" fillId="9" borderId="4" xfId="0" applyNumberFormat="1" applyFont="1" applyFill="1" applyBorder="1" applyAlignment="1">
      <alignment horizontal="right" vertical="center"/>
    </xf>
    <xf numFmtId="0" fontId="7" fillId="10" borderId="2" xfId="0" applyFont="1" applyFill="1" applyBorder="1" applyAlignment="1">
      <alignment horizontal="center" vertical="center" wrapText="1"/>
    </xf>
    <xf numFmtId="0" fontId="7" fillId="10" borderId="2" xfId="0" applyFont="1" applyFill="1" applyBorder="1" applyAlignment="1">
      <alignment horizontal="right" vertical="center" wrapText="1"/>
    </xf>
    <xf numFmtId="0" fontId="7" fillId="10" borderId="2" xfId="0" applyFont="1" applyFill="1" applyBorder="1" applyAlignment="1">
      <alignment horizontal="right" vertical="center"/>
    </xf>
    <xf numFmtId="0" fontId="7" fillId="10" borderId="2" xfId="0" applyFont="1" applyFill="1" applyBorder="1" applyAlignment="1">
      <alignment horizontal="left" vertical="center" wrapText="1"/>
    </xf>
    <xf numFmtId="3" fontId="7" fillId="10" borderId="2" xfId="0" applyNumberFormat="1" applyFont="1" applyFill="1" applyBorder="1" applyAlignment="1">
      <alignment horizontal="right" vertical="center"/>
    </xf>
    <xf numFmtId="3" fontId="7" fillId="10" borderId="4" xfId="0" applyNumberFormat="1" applyFont="1" applyFill="1" applyBorder="1" applyAlignment="1">
      <alignment horizontal="right" vertical="center"/>
    </xf>
    <xf numFmtId="0" fontId="7" fillId="6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right" vertical="center" wrapText="1"/>
    </xf>
    <xf numFmtId="0" fontId="6" fillId="0" borderId="2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left" vertical="center" wrapText="1"/>
    </xf>
    <xf numFmtId="3" fontId="6" fillId="0" borderId="2" xfId="0" applyNumberFormat="1" applyFont="1" applyBorder="1" applyAlignment="1">
      <alignment horizontal="right" vertical="center"/>
    </xf>
    <xf numFmtId="3" fontId="6" fillId="0" borderId="4" xfId="0" applyNumberFormat="1" applyFont="1" applyBorder="1" applyAlignment="1">
      <alignment horizontal="right" vertical="center"/>
    </xf>
    <xf numFmtId="0" fontId="7" fillId="9" borderId="2" xfId="0" applyFont="1" applyFill="1" applyBorder="1" applyAlignment="1">
      <alignment horizontal="right" vertical="center"/>
    </xf>
    <xf numFmtId="0" fontId="7" fillId="6" borderId="2" xfId="0" applyFont="1" applyFill="1" applyBorder="1" applyAlignment="1">
      <alignment horizontal="right" vertical="center" wrapText="1"/>
    </xf>
    <xf numFmtId="0" fontId="6" fillId="6" borderId="2" xfId="0" applyFont="1" applyFill="1" applyBorder="1" applyAlignment="1">
      <alignment horizontal="right" vertical="center"/>
    </xf>
    <xf numFmtId="3" fontId="6" fillId="6" borderId="2" xfId="0" applyNumberFormat="1" applyFont="1" applyFill="1" applyBorder="1" applyAlignment="1">
      <alignment horizontal="right" vertical="center"/>
    </xf>
    <xf numFmtId="3" fontId="6" fillId="6" borderId="4" xfId="0" applyNumberFormat="1" applyFont="1" applyFill="1" applyBorder="1" applyAlignment="1">
      <alignment horizontal="right" vertical="center"/>
    </xf>
    <xf numFmtId="0" fontId="6" fillId="6" borderId="2" xfId="0" applyFont="1" applyFill="1" applyBorder="1" applyAlignment="1">
      <alignment horizontal="right" vertical="center" wrapText="1"/>
    </xf>
    <xf numFmtId="0" fontId="6" fillId="6" borderId="2" xfId="0" applyFont="1" applyFill="1" applyBorder="1" applyAlignment="1">
      <alignment horizontal="center" vertical="center" wrapText="1"/>
    </xf>
    <xf numFmtId="3" fontId="7" fillId="9" borderId="2" xfId="0" applyNumberFormat="1" applyFont="1" applyFill="1" applyBorder="1"/>
    <xf numFmtId="3" fontId="7" fillId="9" borderId="4" xfId="0" applyNumberFormat="1" applyFont="1" applyFill="1" applyBorder="1"/>
    <xf numFmtId="0" fontId="7" fillId="8" borderId="2" xfId="0" applyFont="1" applyFill="1" applyBorder="1" applyAlignment="1">
      <alignment horizontal="right" vertical="center"/>
    </xf>
    <xf numFmtId="0" fontId="6" fillId="10" borderId="2" xfId="0" applyFont="1" applyFill="1" applyBorder="1" applyAlignment="1">
      <alignment horizontal="right" vertical="center" wrapText="1"/>
    </xf>
    <xf numFmtId="0" fontId="6" fillId="10" borderId="2" xfId="0" applyFont="1" applyFill="1" applyBorder="1" applyAlignment="1">
      <alignment horizontal="right" vertical="center"/>
    </xf>
    <xf numFmtId="0" fontId="6" fillId="10" borderId="2" xfId="0" applyFont="1" applyFill="1" applyBorder="1" applyAlignment="1">
      <alignment horizontal="left" vertical="center" wrapText="1"/>
    </xf>
    <xf numFmtId="3" fontId="6" fillId="10" borderId="2" xfId="0" applyNumberFormat="1" applyFont="1" applyFill="1" applyBorder="1"/>
    <xf numFmtId="3" fontId="6" fillId="10" borderId="4" xfId="0" applyNumberFormat="1" applyFont="1" applyFill="1" applyBorder="1"/>
    <xf numFmtId="3" fontId="7" fillId="10" borderId="2" xfId="0" applyNumberFormat="1" applyFont="1" applyFill="1" applyBorder="1" applyAlignment="1">
      <alignment vertical="center"/>
    </xf>
    <xf numFmtId="3" fontId="7" fillId="10" borderId="4" xfId="0" applyNumberFormat="1" applyFont="1" applyFill="1" applyBorder="1" applyAlignment="1">
      <alignment vertical="center"/>
    </xf>
    <xf numFmtId="3" fontId="6" fillId="6" borderId="2" xfId="0" applyNumberFormat="1" applyFont="1" applyFill="1" applyBorder="1" applyAlignment="1">
      <alignment vertical="center"/>
    </xf>
    <xf numFmtId="3" fontId="6" fillId="6" borderId="4" xfId="0" applyNumberFormat="1" applyFont="1" applyFill="1" applyBorder="1" applyAlignment="1">
      <alignment vertical="center"/>
    </xf>
    <xf numFmtId="3" fontId="7" fillId="9" borderId="2" xfId="0" applyNumberFormat="1" applyFont="1" applyFill="1" applyBorder="1" applyAlignment="1">
      <alignment vertical="center"/>
    </xf>
    <xf numFmtId="3" fontId="7" fillId="9" borderId="4" xfId="0" applyNumberFormat="1" applyFont="1" applyFill="1" applyBorder="1" applyAlignment="1">
      <alignment vertical="center"/>
    </xf>
    <xf numFmtId="3" fontId="6" fillId="0" borderId="2" xfId="0" applyNumberFormat="1" applyFont="1" applyBorder="1" applyAlignment="1">
      <alignment vertical="center"/>
    </xf>
    <xf numFmtId="3" fontId="6" fillId="0" borderId="4" xfId="0" applyNumberFormat="1" applyFont="1" applyBorder="1" applyAlignment="1">
      <alignment vertical="center"/>
    </xf>
    <xf numFmtId="3" fontId="6" fillId="0" borderId="2" xfId="0" applyNumberFormat="1" applyFont="1" applyFill="1" applyBorder="1" applyAlignment="1">
      <alignment horizontal="right" vertical="center"/>
    </xf>
    <xf numFmtId="3" fontId="6" fillId="0" borderId="4" xfId="0" applyNumberFormat="1" applyFont="1" applyFill="1" applyBorder="1" applyAlignment="1">
      <alignment horizontal="right" vertical="center"/>
    </xf>
    <xf numFmtId="0" fontId="7" fillId="6" borderId="2" xfId="0" applyFont="1" applyFill="1" applyBorder="1" applyAlignment="1">
      <alignment horizontal="right" vertical="center"/>
    </xf>
    <xf numFmtId="0" fontId="6" fillId="6" borderId="2" xfId="2" applyFont="1" applyFill="1" applyBorder="1" applyAlignment="1">
      <alignment horizontal="right" vertical="center" wrapText="1"/>
    </xf>
    <xf numFmtId="0" fontId="6" fillId="6" borderId="2" xfId="2" applyFont="1" applyFill="1" applyBorder="1" applyAlignment="1">
      <alignment horizontal="right" vertical="center"/>
    </xf>
    <xf numFmtId="0" fontId="6" fillId="6" borderId="2" xfId="2" applyFont="1" applyFill="1" applyBorder="1" applyAlignment="1">
      <alignment horizontal="left" vertical="center" wrapText="1"/>
    </xf>
    <xf numFmtId="0" fontId="7" fillId="6" borderId="2" xfId="0" applyFont="1" applyFill="1" applyBorder="1" applyAlignment="1">
      <alignment horizontal="left" vertical="center" wrapText="1"/>
    </xf>
    <xf numFmtId="0" fontId="7" fillId="10" borderId="2" xfId="0" applyFont="1" applyFill="1" applyBorder="1" applyAlignment="1">
      <alignment horizontal="right"/>
    </xf>
    <xf numFmtId="3" fontId="7" fillId="10" borderId="2" xfId="0" applyNumberFormat="1" applyFont="1" applyFill="1" applyBorder="1" applyAlignment="1">
      <alignment horizontal="right"/>
    </xf>
    <xf numFmtId="3" fontId="7" fillId="10" borderId="4" xfId="0" applyNumberFormat="1" applyFont="1" applyFill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7" fillId="9" borderId="2" xfId="0" applyFont="1" applyFill="1" applyBorder="1" applyAlignment="1">
      <alignment horizontal="right"/>
    </xf>
    <xf numFmtId="0" fontId="7" fillId="9" borderId="2" xfId="0" applyFont="1" applyFill="1" applyBorder="1"/>
    <xf numFmtId="3" fontId="6" fillId="6" borderId="2" xfId="0" applyNumberFormat="1" applyFont="1" applyFill="1" applyBorder="1"/>
    <xf numFmtId="3" fontId="6" fillId="6" borderId="4" xfId="0" applyNumberFormat="1" applyFont="1" applyFill="1" applyBorder="1"/>
    <xf numFmtId="0" fontId="7" fillId="9" borderId="2" xfId="2" applyFont="1" applyFill="1" applyBorder="1" applyAlignment="1">
      <alignment horizontal="right" vertical="center" wrapText="1"/>
    </xf>
    <xf numFmtId="0" fontId="7" fillId="9" borderId="2" xfId="2" applyFont="1" applyFill="1" applyBorder="1" applyAlignment="1">
      <alignment horizontal="right" vertical="center"/>
    </xf>
    <xf numFmtId="0" fontId="7" fillId="9" borderId="2" xfId="2" applyFont="1" applyFill="1" applyBorder="1" applyAlignment="1">
      <alignment horizontal="left" vertical="center" wrapText="1"/>
    </xf>
    <xf numFmtId="0" fontId="6" fillId="6" borderId="2" xfId="3" applyFont="1" applyFill="1" applyBorder="1" applyAlignment="1">
      <alignment horizontal="right" vertical="center" wrapText="1"/>
    </xf>
    <xf numFmtId="0" fontId="6" fillId="6" borderId="2" xfId="3" applyFont="1" applyFill="1" applyBorder="1" applyAlignment="1">
      <alignment horizontal="right" vertical="center"/>
    </xf>
    <xf numFmtId="0" fontId="6" fillId="6" borderId="2" xfId="3" applyFont="1" applyFill="1" applyBorder="1" applyAlignment="1">
      <alignment horizontal="left" vertical="center" wrapText="1"/>
    </xf>
    <xf numFmtId="0" fontId="6" fillId="6" borderId="2" xfId="4" applyFont="1" applyFill="1" applyBorder="1" applyAlignment="1">
      <alignment horizontal="left" vertical="center" wrapText="1"/>
    </xf>
    <xf numFmtId="0" fontId="7" fillId="9" borderId="2" xfId="4" applyFont="1" applyFill="1" applyBorder="1" applyAlignment="1">
      <alignment horizontal="left" vertical="center" wrapText="1"/>
    </xf>
    <xf numFmtId="3" fontId="7" fillId="8" borderId="2" xfId="0" applyNumberFormat="1" applyFont="1" applyFill="1" applyBorder="1" applyAlignment="1">
      <alignment horizontal="right" vertical="center" wrapText="1"/>
    </xf>
    <xf numFmtId="3" fontId="7" fillId="8" borderId="4" xfId="0" applyNumberFormat="1" applyFont="1" applyFill="1" applyBorder="1" applyAlignment="1">
      <alignment horizontal="right" vertical="center" wrapText="1"/>
    </xf>
    <xf numFmtId="0" fontId="7" fillId="1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vertical="center" wrapText="1"/>
    </xf>
    <xf numFmtId="0" fontId="6" fillId="6" borderId="2" xfId="0" applyFont="1" applyFill="1" applyBorder="1" applyAlignment="1">
      <alignment vertical="center" wrapText="1"/>
    </xf>
    <xf numFmtId="0" fontId="7" fillId="8" borderId="2" xfId="0" applyFont="1" applyFill="1" applyBorder="1" applyAlignment="1">
      <alignment vertical="center" wrapText="1"/>
    </xf>
    <xf numFmtId="0" fontId="6" fillId="6" borderId="2" xfId="2" applyFont="1" applyFill="1" applyBorder="1" applyAlignment="1">
      <alignment vertical="center" wrapText="1"/>
    </xf>
    <xf numFmtId="3" fontId="7" fillId="6" borderId="2" xfId="0" applyNumberFormat="1" applyFont="1" applyFill="1" applyBorder="1"/>
    <xf numFmtId="3" fontId="7" fillId="6" borderId="4" xfId="0" applyNumberFormat="1" applyFont="1" applyFill="1" applyBorder="1"/>
    <xf numFmtId="0" fontId="7" fillId="9" borderId="2" xfId="0" applyFont="1" applyFill="1" applyBorder="1" applyAlignment="1">
      <alignment vertical="center" wrapText="1"/>
    </xf>
    <xf numFmtId="0" fontId="7" fillId="9" borderId="2" xfId="2" applyFont="1" applyFill="1" applyBorder="1" applyAlignment="1">
      <alignment vertical="center" wrapText="1"/>
    </xf>
    <xf numFmtId="0" fontId="7" fillId="11" borderId="2" xfId="0" applyFont="1" applyFill="1" applyBorder="1" applyAlignment="1">
      <alignment horizontal="center" vertical="center" wrapText="1"/>
    </xf>
    <xf numFmtId="0" fontId="7" fillId="11" borderId="2" xfId="0" applyFont="1" applyFill="1" applyBorder="1" applyAlignment="1">
      <alignment horizontal="right" vertical="center" wrapText="1"/>
    </xf>
    <xf numFmtId="0" fontId="7" fillId="11" borderId="2" xfId="0" applyFont="1" applyFill="1" applyBorder="1" applyAlignment="1">
      <alignment horizontal="left" vertical="center" wrapText="1"/>
    </xf>
    <xf numFmtId="3" fontId="7" fillId="11" borderId="2" xfId="0" applyNumberFormat="1" applyFont="1" applyFill="1" applyBorder="1" applyAlignment="1">
      <alignment horizontal="right" vertical="center"/>
    </xf>
    <xf numFmtId="3" fontId="7" fillId="11" borderId="4" xfId="0" applyNumberFormat="1" applyFont="1" applyFill="1" applyBorder="1" applyAlignment="1">
      <alignment horizontal="right" vertical="center"/>
    </xf>
    <xf numFmtId="0" fontId="7" fillId="8" borderId="2" xfId="0" applyFont="1" applyFill="1" applyBorder="1" applyAlignment="1">
      <alignment horizontal="center" vertical="center"/>
    </xf>
    <xf numFmtId="0" fontId="7" fillId="5" borderId="2" xfId="0" applyFont="1" applyFill="1" applyBorder="1"/>
    <xf numFmtId="0" fontId="7" fillId="5" borderId="2" xfId="0" applyFont="1" applyFill="1" applyBorder="1" applyAlignment="1">
      <alignment horizontal="right" vertical="center" wrapText="1"/>
    </xf>
    <xf numFmtId="0" fontId="7" fillId="5" borderId="2" xfId="0" applyFont="1" applyFill="1" applyBorder="1" applyAlignment="1">
      <alignment horizontal="left" vertical="center" wrapText="1"/>
    </xf>
    <xf numFmtId="3" fontId="7" fillId="5" borderId="2" xfId="0" applyNumberFormat="1" applyFont="1" applyFill="1" applyBorder="1"/>
    <xf numFmtId="3" fontId="7" fillId="5" borderId="4" xfId="0" applyNumberFormat="1" applyFont="1" applyFill="1" applyBorder="1"/>
    <xf numFmtId="0" fontId="7" fillId="6" borderId="2" xfId="0" applyFont="1" applyFill="1" applyBorder="1"/>
    <xf numFmtId="0" fontId="6" fillId="10" borderId="2" xfId="0" applyFont="1" applyFill="1" applyBorder="1"/>
    <xf numFmtId="3" fontId="7" fillId="8" borderId="2" xfId="0" applyNumberFormat="1" applyFont="1" applyFill="1" applyBorder="1" applyAlignment="1">
      <alignment vertical="center"/>
    </xf>
    <xf numFmtId="3" fontId="7" fillId="8" borderId="4" xfId="0" applyNumberFormat="1" applyFont="1" applyFill="1" applyBorder="1" applyAlignment="1">
      <alignment vertical="center"/>
    </xf>
    <xf numFmtId="3" fontId="7" fillId="11" borderId="2" xfId="0" applyNumberFormat="1" applyFont="1" applyFill="1" applyBorder="1" applyAlignment="1"/>
    <xf numFmtId="3" fontId="7" fillId="11" borderId="4" xfId="0" applyNumberFormat="1" applyFont="1" applyFill="1" applyBorder="1" applyAlignment="1"/>
    <xf numFmtId="3" fontId="7" fillId="9" borderId="2" xfId="0" applyNumberFormat="1" applyFont="1" applyFill="1" applyBorder="1" applyAlignment="1"/>
    <xf numFmtId="3" fontId="7" fillId="9" borderId="4" xfId="0" applyNumberFormat="1" applyFont="1" applyFill="1" applyBorder="1" applyAlignment="1"/>
    <xf numFmtId="3" fontId="7" fillId="10" borderId="2" xfId="0" applyNumberFormat="1" applyFont="1" applyFill="1" applyBorder="1" applyAlignment="1"/>
    <xf numFmtId="3" fontId="7" fillId="10" borderId="4" xfId="0" applyNumberFormat="1" applyFont="1" applyFill="1" applyBorder="1" applyAlignment="1"/>
    <xf numFmtId="3" fontId="6" fillId="0" borderId="2" xfId="0" applyNumberFormat="1" applyFont="1" applyBorder="1" applyAlignment="1"/>
    <xf numFmtId="3" fontId="6" fillId="0" borderId="4" xfId="0" applyNumberFormat="1" applyFont="1" applyBorder="1" applyAlignment="1"/>
    <xf numFmtId="3" fontId="7" fillId="11" borderId="2" xfId="0" applyNumberFormat="1" applyFont="1" applyFill="1" applyBorder="1"/>
    <xf numFmtId="3" fontId="7" fillId="11" borderId="4" xfId="0" applyNumberFormat="1" applyFont="1" applyFill="1" applyBorder="1"/>
    <xf numFmtId="49" fontId="7" fillId="10" borderId="2" xfId="0" applyNumberFormat="1" applyFont="1" applyFill="1" applyBorder="1" applyAlignment="1">
      <alignment horizontal="right" vertical="center"/>
    </xf>
    <xf numFmtId="49" fontId="6" fillId="0" borderId="2" xfId="0" applyNumberFormat="1" applyFont="1" applyFill="1" applyBorder="1" applyAlignment="1">
      <alignment horizontal="right" vertical="center"/>
    </xf>
    <xf numFmtId="49" fontId="7" fillId="9" borderId="2" xfId="0" applyNumberFormat="1" applyFont="1" applyFill="1" applyBorder="1" applyAlignment="1">
      <alignment horizontal="right" vertical="center"/>
    </xf>
    <xf numFmtId="49" fontId="6" fillId="6" borderId="2" xfId="2" applyNumberFormat="1" applyFont="1" applyFill="1" applyBorder="1" applyAlignment="1">
      <alignment horizontal="right" vertical="center"/>
    </xf>
    <xf numFmtId="0" fontId="7" fillId="12" borderId="2" xfId="0" applyFont="1" applyFill="1" applyBorder="1" applyAlignment="1">
      <alignment horizontal="center" vertical="center" wrapText="1"/>
    </xf>
    <xf numFmtId="0" fontId="7" fillId="12" borderId="2" xfId="0" applyFont="1" applyFill="1" applyBorder="1" applyAlignment="1">
      <alignment horizontal="right" vertical="center" wrapText="1"/>
    </xf>
    <xf numFmtId="49" fontId="7" fillId="12" borderId="2" xfId="0" applyNumberFormat="1" applyFont="1" applyFill="1" applyBorder="1" applyAlignment="1">
      <alignment horizontal="right" vertical="center"/>
    </xf>
    <xf numFmtId="0" fontId="7" fillId="12" borderId="2" xfId="0" applyFont="1" applyFill="1" applyBorder="1" applyAlignment="1">
      <alignment horizontal="right" vertical="center"/>
    </xf>
    <xf numFmtId="0" fontId="7" fillId="12" borderId="2" xfId="0" applyFont="1" applyFill="1" applyBorder="1" applyAlignment="1">
      <alignment horizontal="left" vertical="center" wrapText="1"/>
    </xf>
    <xf numFmtId="0" fontId="7" fillId="12" borderId="2" xfId="0" applyFont="1" applyFill="1" applyBorder="1" applyAlignment="1">
      <alignment horizontal="right"/>
    </xf>
    <xf numFmtId="49" fontId="7" fillId="9" borderId="2" xfId="2" applyNumberFormat="1" applyFont="1" applyFill="1" applyBorder="1" applyAlignment="1">
      <alignment horizontal="right" vertical="center"/>
    </xf>
    <xf numFmtId="49" fontId="6" fillId="6" borderId="2" xfId="3" applyNumberFormat="1" applyFont="1" applyFill="1" applyBorder="1" applyAlignment="1">
      <alignment horizontal="right" vertical="center"/>
    </xf>
    <xf numFmtId="0" fontId="7" fillId="12" borderId="2" xfId="2" applyFont="1" applyFill="1" applyBorder="1" applyAlignment="1">
      <alignment horizontal="right" vertical="center" wrapText="1"/>
    </xf>
    <xf numFmtId="49" fontId="7" fillId="12" borderId="2" xfId="2" applyNumberFormat="1" applyFont="1" applyFill="1" applyBorder="1" applyAlignment="1">
      <alignment horizontal="right" vertical="center"/>
    </xf>
    <xf numFmtId="0" fontId="7" fillId="12" borderId="2" xfId="2" applyFont="1" applyFill="1" applyBorder="1" applyAlignment="1">
      <alignment horizontal="right" vertical="center"/>
    </xf>
    <xf numFmtId="0" fontId="7" fillId="12" borderId="2" xfId="2" applyFont="1" applyFill="1" applyBorder="1" applyAlignment="1">
      <alignment horizontal="left" vertical="center" wrapText="1"/>
    </xf>
    <xf numFmtId="0" fontId="7" fillId="12" borderId="2" xfId="4" applyFont="1" applyFill="1" applyBorder="1" applyAlignment="1">
      <alignment horizontal="left" vertical="center" wrapText="1"/>
    </xf>
    <xf numFmtId="0" fontId="6" fillId="8" borderId="2" xfId="0" applyFont="1" applyFill="1" applyBorder="1" applyAlignment="1">
      <alignment horizontal="right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right" vertical="center" wrapText="1"/>
    </xf>
    <xf numFmtId="0" fontId="6" fillId="0" borderId="0" xfId="0" applyFont="1" applyBorder="1" applyAlignment="1">
      <alignment horizontal="left" vertical="center" wrapText="1"/>
    </xf>
  </cellXfs>
  <cellStyles count="6">
    <cellStyle name="40% - Accent1" xfId="2" builtinId="31"/>
    <cellStyle name="60% - Accent1" xfId="3" builtinId="32"/>
    <cellStyle name="Input" xfId="1" builtinId="20"/>
    <cellStyle name="Normal" xfId="0" builtinId="0"/>
    <cellStyle name="Obično_List4" xfId="4"/>
    <cellStyle name="SAPBEXHLevel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50"/>
  <sheetViews>
    <sheetView tabSelected="1" zoomScale="90" zoomScaleNormal="90" workbookViewId="0">
      <selection activeCell="N6" sqref="N6"/>
    </sheetView>
  </sheetViews>
  <sheetFormatPr defaultColWidth="9.109375" defaultRowHeight="15.6" x14ac:dyDescent="0.3"/>
  <cols>
    <col min="1" max="1" width="9.33203125" style="13" customWidth="1"/>
    <col min="2" max="2" width="13.33203125" style="14" customWidth="1"/>
    <col min="3" max="3" width="7.5546875" style="14" customWidth="1"/>
    <col min="4" max="4" width="12.33203125" style="15" customWidth="1"/>
    <col min="5" max="5" width="38.33203125" style="152" customWidth="1"/>
    <col min="6" max="11" width="17.5546875" style="17" customWidth="1"/>
    <col min="12" max="16384" width="9.109375" style="1"/>
  </cols>
  <sheetData>
    <row r="1" spans="1:11" x14ac:dyDescent="0.3">
      <c r="E1" s="16" t="s">
        <v>207</v>
      </c>
    </row>
    <row r="2" spans="1:11" s="22" customFormat="1" ht="77.25" customHeight="1" x14ac:dyDescent="0.3">
      <c r="A2" s="18" t="s">
        <v>0</v>
      </c>
      <c r="B2" s="18" t="s">
        <v>1</v>
      </c>
      <c r="C2" s="18"/>
      <c r="D2" s="18" t="s">
        <v>2</v>
      </c>
      <c r="E2" s="19" t="s">
        <v>3</v>
      </c>
      <c r="F2" s="20" t="s">
        <v>235</v>
      </c>
      <c r="G2" s="20" t="s">
        <v>236</v>
      </c>
      <c r="H2" s="20" t="s">
        <v>237</v>
      </c>
      <c r="I2" s="20" t="s">
        <v>238</v>
      </c>
      <c r="J2" s="21" t="s">
        <v>239</v>
      </c>
      <c r="K2" s="20" t="s">
        <v>240</v>
      </c>
    </row>
    <row r="3" spans="1:11" x14ac:dyDescent="0.3">
      <c r="A3" s="18" t="s">
        <v>4</v>
      </c>
      <c r="B3" s="18" t="s">
        <v>5</v>
      </c>
      <c r="C3" s="18"/>
      <c r="D3" s="18" t="s">
        <v>6</v>
      </c>
      <c r="E3" s="18" t="s">
        <v>7</v>
      </c>
      <c r="F3" s="20">
        <v>6</v>
      </c>
      <c r="G3" s="20">
        <v>7</v>
      </c>
      <c r="H3" s="20">
        <v>8</v>
      </c>
      <c r="I3" s="20">
        <v>9</v>
      </c>
      <c r="J3" s="21">
        <v>10</v>
      </c>
      <c r="K3" s="20">
        <v>11</v>
      </c>
    </row>
    <row r="4" spans="1:11" ht="29.25" customHeight="1" x14ac:dyDescent="0.3">
      <c r="A4" s="18"/>
      <c r="B4" s="18"/>
      <c r="C4" s="18"/>
      <c r="D4" s="23" t="s">
        <v>219</v>
      </c>
      <c r="E4" s="18" t="s">
        <v>201</v>
      </c>
      <c r="F4" s="24">
        <f t="shared" ref="F4:K4" si="0">SUM(F8+F68+F82+F99+F110+F129+F139+F159+F174+F180+F189+F285+F320+F365+F399+F430+F439+F453+F458+F467+F472+F489+F494+F506+F525+F538+F545+F597+F602+F610+F622+F638+F650+F655+F659+F669+F676+F681+F733+F747+F752+F185+F766+F839)</f>
        <v>403812278</v>
      </c>
      <c r="G4" s="24">
        <f t="shared" si="0"/>
        <v>53595099.608467713</v>
      </c>
      <c r="H4" s="24">
        <f t="shared" si="0"/>
        <v>363789375</v>
      </c>
      <c r="I4" s="24">
        <f t="shared" si="0"/>
        <v>48283147.521401539</v>
      </c>
      <c r="J4" s="25">
        <f t="shared" si="0"/>
        <v>373391293</v>
      </c>
      <c r="K4" s="24">
        <f t="shared" si="0"/>
        <v>49557541.044528492</v>
      </c>
    </row>
    <row r="5" spans="1:11" ht="35.25" customHeight="1" x14ac:dyDescent="0.3">
      <c r="A5" s="18"/>
      <c r="B5" s="23"/>
      <c r="C5" s="23"/>
      <c r="D5" s="23" t="s">
        <v>116</v>
      </c>
      <c r="E5" s="18" t="s">
        <v>200</v>
      </c>
      <c r="F5" s="26">
        <f t="shared" ref="F5:K5" si="1">SUM(F125+F239+F302+F342+F381+F413+F462+F485+F501+F571+F617+F645+F686+F695+F709+F714+F802)</f>
        <v>955154611</v>
      </c>
      <c r="G5" s="26">
        <f t="shared" si="1"/>
        <v>126770802.44209968</v>
      </c>
      <c r="H5" s="26">
        <f t="shared" si="1"/>
        <v>1068442575</v>
      </c>
      <c r="I5" s="26">
        <f t="shared" si="1"/>
        <v>141806699.18375474</v>
      </c>
      <c r="J5" s="27">
        <f t="shared" si="1"/>
        <v>978113086</v>
      </c>
      <c r="K5" s="26">
        <f t="shared" si="1"/>
        <v>129817915.72101665</v>
      </c>
    </row>
    <row r="6" spans="1:11" ht="35.25" customHeight="1" x14ac:dyDescent="0.3">
      <c r="A6" s="18"/>
      <c r="B6" s="23"/>
      <c r="C6" s="23"/>
      <c r="D6" s="23" t="s">
        <v>116</v>
      </c>
      <c r="E6" s="18" t="s">
        <v>199</v>
      </c>
      <c r="F6" s="26">
        <f t="shared" ref="F6:G6" si="2">SUM(F4+F5)</f>
        <v>1358966889</v>
      </c>
      <c r="G6" s="26">
        <f t="shared" si="2"/>
        <v>180365902.05056739</v>
      </c>
      <c r="H6" s="26">
        <f>SUM(H4+H5)</f>
        <v>1432231950</v>
      </c>
      <c r="I6" s="26">
        <f>SUM(I4+I5)</f>
        <v>190089846.70515627</v>
      </c>
      <c r="J6" s="27">
        <f t="shared" ref="J6:K6" si="3">SUM(J4+J5)</f>
        <v>1351504379</v>
      </c>
      <c r="K6" s="26">
        <f t="shared" si="3"/>
        <v>179375456.76554513</v>
      </c>
    </row>
    <row r="7" spans="1:11" x14ac:dyDescent="0.3">
      <c r="A7" s="28"/>
      <c r="B7" s="29" t="s">
        <v>117</v>
      </c>
      <c r="C7" s="29"/>
      <c r="D7" s="29"/>
      <c r="E7" s="30" t="s">
        <v>89</v>
      </c>
      <c r="F7" s="31">
        <f t="shared" ref="F7:J7" si="4">SUM(F8)</f>
        <v>48495829</v>
      </c>
      <c r="G7" s="31">
        <f>F7/7.5345</f>
        <v>6436502.6212754659</v>
      </c>
      <c r="H7" s="31">
        <f t="shared" si="4"/>
        <v>48495829</v>
      </c>
      <c r="I7" s="31">
        <f>H7/7.5345</f>
        <v>6436502.6212754659</v>
      </c>
      <c r="J7" s="32">
        <f t="shared" si="4"/>
        <v>48495829</v>
      </c>
      <c r="K7" s="31">
        <f>J7/7.5345</f>
        <v>6436502.6212754659</v>
      </c>
    </row>
    <row r="8" spans="1:11" x14ac:dyDescent="0.3">
      <c r="A8" s="33"/>
      <c r="B8" s="34"/>
      <c r="C8" s="34"/>
      <c r="D8" s="34">
        <v>11</v>
      </c>
      <c r="E8" s="35" t="s">
        <v>11</v>
      </c>
      <c r="F8" s="36">
        <f t="shared" ref="F8:J8" si="5">SUM(F10+F14+F16+F19+F24+F30+F39+F41+F50+F55+F58+F62)</f>
        <v>48495829</v>
      </c>
      <c r="G8" s="36">
        <f t="shared" ref="G8:G71" si="6">F8/7.5345</f>
        <v>6436502.6212754659</v>
      </c>
      <c r="H8" s="36">
        <f t="shared" si="5"/>
        <v>48495829</v>
      </c>
      <c r="I8" s="36">
        <f t="shared" ref="I8:I71" si="7">H8/7.5345</f>
        <v>6436502.6212754659</v>
      </c>
      <c r="J8" s="37">
        <f t="shared" si="5"/>
        <v>48495829</v>
      </c>
      <c r="K8" s="36">
        <f t="shared" ref="K8:K71" si="8">J8/7.5345</f>
        <v>6436502.6212754659</v>
      </c>
    </row>
    <row r="9" spans="1:11" x14ac:dyDescent="0.3">
      <c r="A9" s="33"/>
      <c r="B9" s="34"/>
      <c r="C9" s="34"/>
      <c r="D9" s="34">
        <v>31</v>
      </c>
      <c r="E9" s="35"/>
      <c r="F9" s="36">
        <f>F10+F14+F16</f>
        <v>34960000</v>
      </c>
      <c r="G9" s="36">
        <f t="shared" si="6"/>
        <v>4639989.3821753263</v>
      </c>
      <c r="H9" s="36">
        <f t="shared" ref="H9:J9" si="9">H10+H14+H16</f>
        <v>34960000</v>
      </c>
      <c r="I9" s="36">
        <f t="shared" si="7"/>
        <v>4639989.3821753263</v>
      </c>
      <c r="J9" s="37">
        <f t="shared" si="9"/>
        <v>34960000</v>
      </c>
      <c r="K9" s="36">
        <f t="shared" si="8"/>
        <v>4639989.3821753263</v>
      </c>
    </row>
    <row r="10" spans="1:11" x14ac:dyDescent="0.3">
      <c r="A10" s="38"/>
      <c r="B10" s="39"/>
      <c r="C10" s="39"/>
      <c r="D10" s="40">
        <v>311</v>
      </c>
      <c r="E10" s="41" t="s">
        <v>86</v>
      </c>
      <c r="F10" s="42">
        <f t="shared" ref="F10:J10" si="10">SUM(F11+F12+F13)</f>
        <v>29560000</v>
      </c>
      <c r="G10" s="42">
        <f t="shared" si="6"/>
        <v>3923286.216736346</v>
      </c>
      <c r="H10" s="42">
        <f t="shared" si="10"/>
        <v>29560000</v>
      </c>
      <c r="I10" s="42">
        <f t="shared" si="7"/>
        <v>3923286.216736346</v>
      </c>
      <c r="J10" s="43">
        <f t="shared" si="10"/>
        <v>29560000</v>
      </c>
      <c r="K10" s="42">
        <f t="shared" si="8"/>
        <v>3923286.216736346</v>
      </c>
    </row>
    <row r="11" spans="1:11" x14ac:dyDescent="0.3">
      <c r="A11" s="44"/>
      <c r="B11" s="45"/>
      <c r="C11" s="45"/>
      <c r="D11" s="46">
        <v>3111</v>
      </c>
      <c r="E11" s="47" t="s">
        <v>87</v>
      </c>
      <c r="F11" s="4">
        <v>29000000</v>
      </c>
      <c r="G11" s="4">
        <f t="shared" si="6"/>
        <v>3848961.4440241554</v>
      </c>
      <c r="H11" s="4">
        <v>29000000</v>
      </c>
      <c r="I11" s="4">
        <f t="shared" si="7"/>
        <v>3848961.4440241554</v>
      </c>
      <c r="J11" s="10">
        <v>29000000</v>
      </c>
      <c r="K11" s="4">
        <f t="shared" si="8"/>
        <v>3848961.4440241554</v>
      </c>
    </row>
    <row r="12" spans="1:11" x14ac:dyDescent="0.3">
      <c r="A12" s="44"/>
      <c r="B12" s="45"/>
      <c r="C12" s="45"/>
      <c r="D12" s="46">
        <v>3113</v>
      </c>
      <c r="E12" s="47" t="s">
        <v>118</v>
      </c>
      <c r="F12" s="4">
        <v>360000</v>
      </c>
      <c r="G12" s="4">
        <f t="shared" si="6"/>
        <v>47780.211029265374</v>
      </c>
      <c r="H12" s="4">
        <v>360000</v>
      </c>
      <c r="I12" s="4">
        <f t="shared" si="7"/>
        <v>47780.211029265374</v>
      </c>
      <c r="J12" s="10">
        <v>360000</v>
      </c>
      <c r="K12" s="4">
        <f t="shared" si="8"/>
        <v>47780.211029265374</v>
      </c>
    </row>
    <row r="13" spans="1:11" x14ac:dyDescent="0.3">
      <c r="A13" s="44"/>
      <c r="B13" s="45"/>
      <c r="C13" s="45"/>
      <c r="D13" s="46">
        <v>3114</v>
      </c>
      <c r="E13" s="47" t="s">
        <v>119</v>
      </c>
      <c r="F13" s="4">
        <v>200000</v>
      </c>
      <c r="G13" s="4">
        <f t="shared" si="6"/>
        <v>26544.56168292521</v>
      </c>
      <c r="H13" s="4">
        <v>200000</v>
      </c>
      <c r="I13" s="4">
        <f t="shared" si="7"/>
        <v>26544.56168292521</v>
      </c>
      <c r="J13" s="10">
        <v>200000</v>
      </c>
      <c r="K13" s="4">
        <f t="shared" si="8"/>
        <v>26544.56168292521</v>
      </c>
    </row>
    <row r="14" spans="1:11" x14ac:dyDescent="0.3">
      <c r="A14" s="38"/>
      <c r="B14" s="39"/>
      <c r="C14" s="39"/>
      <c r="D14" s="40">
        <v>312</v>
      </c>
      <c r="E14" s="41" t="s">
        <v>90</v>
      </c>
      <c r="F14" s="42">
        <f t="shared" ref="F14:J14" si="11">SUM(F15)</f>
        <v>900000</v>
      </c>
      <c r="G14" s="42">
        <f t="shared" si="6"/>
        <v>119450.52757316345</v>
      </c>
      <c r="H14" s="42">
        <f t="shared" si="11"/>
        <v>900000</v>
      </c>
      <c r="I14" s="42">
        <f t="shared" si="7"/>
        <v>119450.52757316345</v>
      </c>
      <c r="J14" s="43">
        <f t="shared" si="11"/>
        <v>900000</v>
      </c>
      <c r="K14" s="42">
        <f t="shared" si="8"/>
        <v>119450.52757316345</v>
      </c>
    </row>
    <row r="15" spans="1:11" x14ac:dyDescent="0.3">
      <c r="A15" s="44"/>
      <c r="B15" s="45"/>
      <c r="C15" s="45"/>
      <c r="D15" s="46">
        <v>3121</v>
      </c>
      <c r="E15" s="47" t="s">
        <v>90</v>
      </c>
      <c r="F15" s="48">
        <v>900000</v>
      </c>
      <c r="G15" s="48">
        <f t="shared" si="6"/>
        <v>119450.52757316345</v>
      </c>
      <c r="H15" s="48">
        <v>900000</v>
      </c>
      <c r="I15" s="48">
        <f t="shared" si="7"/>
        <v>119450.52757316345</v>
      </c>
      <c r="J15" s="49">
        <v>900000</v>
      </c>
      <c r="K15" s="48">
        <f t="shared" si="8"/>
        <v>119450.52757316345</v>
      </c>
    </row>
    <row r="16" spans="1:11" x14ac:dyDescent="0.3">
      <c r="A16" s="38"/>
      <c r="B16" s="39"/>
      <c r="C16" s="39"/>
      <c r="D16" s="40">
        <v>313</v>
      </c>
      <c r="E16" s="41" t="s">
        <v>88</v>
      </c>
      <c r="F16" s="42">
        <f t="shared" ref="F16:J16" si="12">SUM(F17)</f>
        <v>4500000</v>
      </c>
      <c r="G16" s="42">
        <f t="shared" si="6"/>
        <v>597252.63786581717</v>
      </c>
      <c r="H16" s="42">
        <f t="shared" si="12"/>
        <v>4500000</v>
      </c>
      <c r="I16" s="42">
        <f t="shared" si="7"/>
        <v>597252.63786581717</v>
      </c>
      <c r="J16" s="43">
        <f t="shared" si="12"/>
        <v>4500000</v>
      </c>
      <c r="K16" s="42">
        <f t="shared" si="8"/>
        <v>597252.63786581717</v>
      </c>
    </row>
    <row r="17" spans="1:11" ht="31.2" x14ac:dyDescent="0.3">
      <c r="A17" s="44"/>
      <c r="B17" s="45"/>
      <c r="C17" s="45"/>
      <c r="D17" s="46">
        <v>3132</v>
      </c>
      <c r="E17" s="47" t="s">
        <v>91</v>
      </c>
      <c r="F17" s="48">
        <v>4500000</v>
      </c>
      <c r="G17" s="48">
        <f t="shared" si="6"/>
        <v>597252.63786581717</v>
      </c>
      <c r="H17" s="48">
        <v>4500000</v>
      </c>
      <c r="I17" s="48">
        <f t="shared" si="7"/>
        <v>597252.63786581717</v>
      </c>
      <c r="J17" s="49">
        <v>4500000</v>
      </c>
      <c r="K17" s="48">
        <f t="shared" si="8"/>
        <v>597252.63786581717</v>
      </c>
    </row>
    <row r="18" spans="1:11" s="2" customFormat="1" x14ac:dyDescent="0.3">
      <c r="A18" s="33"/>
      <c r="B18" s="34"/>
      <c r="C18" s="34"/>
      <c r="D18" s="50">
        <v>32</v>
      </c>
      <c r="E18" s="35"/>
      <c r="F18" s="36">
        <f>F19+F24+F30+F39+F41</f>
        <v>12660829</v>
      </c>
      <c r="G18" s="36">
        <f t="shared" si="6"/>
        <v>1680380.7817373415</v>
      </c>
      <c r="H18" s="36">
        <f t="shared" ref="H18:J18" si="13">H19+H24+H30+H39+H41</f>
        <v>12660829</v>
      </c>
      <c r="I18" s="36">
        <f t="shared" si="7"/>
        <v>1680380.7817373415</v>
      </c>
      <c r="J18" s="37">
        <f t="shared" si="13"/>
        <v>12660829</v>
      </c>
      <c r="K18" s="36">
        <f t="shared" si="8"/>
        <v>1680380.7817373415</v>
      </c>
    </row>
    <row r="19" spans="1:11" x14ac:dyDescent="0.3">
      <c r="A19" s="38"/>
      <c r="B19" s="39"/>
      <c r="C19" s="39"/>
      <c r="D19" s="40">
        <v>321</v>
      </c>
      <c r="E19" s="41" t="s">
        <v>220</v>
      </c>
      <c r="F19" s="42">
        <f t="shared" ref="F19:J19" si="14">SUM(F20+F21+F22+F23)</f>
        <v>2500000</v>
      </c>
      <c r="G19" s="42">
        <f t="shared" si="6"/>
        <v>331807.02103656513</v>
      </c>
      <c r="H19" s="42">
        <f t="shared" si="14"/>
        <v>2500000</v>
      </c>
      <c r="I19" s="42">
        <f t="shared" si="7"/>
        <v>331807.02103656513</v>
      </c>
      <c r="J19" s="43">
        <f t="shared" si="14"/>
        <v>2500000</v>
      </c>
      <c r="K19" s="42">
        <f t="shared" si="8"/>
        <v>331807.02103656513</v>
      </c>
    </row>
    <row r="20" spans="1:11" x14ac:dyDescent="0.3">
      <c r="A20" s="44"/>
      <c r="B20" s="51"/>
      <c r="C20" s="51"/>
      <c r="D20" s="52">
        <v>3211</v>
      </c>
      <c r="E20" s="7" t="s">
        <v>26</v>
      </c>
      <c r="F20" s="53">
        <v>1200000</v>
      </c>
      <c r="G20" s="53">
        <f t="shared" si="6"/>
        <v>159267.37009755126</v>
      </c>
      <c r="H20" s="53">
        <v>1200000</v>
      </c>
      <c r="I20" s="53">
        <f t="shared" si="7"/>
        <v>159267.37009755126</v>
      </c>
      <c r="J20" s="54">
        <v>1200000</v>
      </c>
      <c r="K20" s="53">
        <f t="shared" si="8"/>
        <v>159267.37009755126</v>
      </c>
    </row>
    <row r="21" spans="1:11" ht="31.2" x14ac:dyDescent="0.3">
      <c r="A21" s="44"/>
      <c r="B21" s="45"/>
      <c r="C21" s="45"/>
      <c r="D21" s="46">
        <v>3212</v>
      </c>
      <c r="E21" s="47" t="s">
        <v>92</v>
      </c>
      <c r="F21" s="4">
        <v>1100000</v>
      </c>
      <c r="G21" s="4">
        <f t="shared" si="6"/>
        <v>145995.08925608866</v>
      </c>
      <c r="H21" s="4">
        <v>1100000</v>
      </c>
      <c r="I21" s="4">
        <f t="shared" si="7"/>
        <v>145995.08925608866</v>
      </c>
      <c r="J21" s="10">
        <v>1100000</v>
      </c>
      <c r="K21" s="4">
        <f t="shared" si="8"/>
        <v>145995.08925608866</v>
      </c>
    </row>
    <row r="22" spans="1:11" x14ac:dyDescent="0.3">
      <c r="A22" s="44"/>
      <c r="B22" s="45"/>
      <c r="C22" s="45"/>
      <c r="D22" s="46">
        <v>3213</v>
      </c>
      <c r="E22" s="47" t="s">
        <v>93</v>
      </c>
      <c r="F22" s="48">
        <v>100000</v>
      </c>
      <c r="G22" s="48">
        <f t="shared" si="6"/>
        <v>13272.280841462605</v>
      </c>
      <c r="H22" s="48">
        <v>100000</v>
      </c>
      <c r="I22" s="48">
        <f t="shared" si="7"/>
        <v>13272.280841462605</v>
      </c>
      <c r="J22" s="49">
        <v>100000</v>
      </c>
      <c r="K22" s="48">
        <f t="shared" si="8"/>
        <v>13272.280841462605</v>
      </c>
    </row>
    <row r="23" spans="1:11" x14ac:dyDescent="0.3">
      <c r="A23" s="44"/>
      <c r="B23" s="45"/>
      <c r="C23" s="45"/>
      <c r="D23" s="46">
        <v>3214</v>
      </c>
      <c r="E23" s="47" t="s">
        <v>27</v>
      </c>
      <c r="F23" s="48">
        <v>100000</v>
      </c>
      <c r="G23" s="48">
        <f t="shared" si="6"/>
        <v>13272.280841462605</v>
      </c>
      <c r="H23" s="48">
        <v>100000</v>
      </c>
      <c r="I23" s="48">
        <f t="shared" si="7"/>
        <v>13272.280841462605</v>
      </c>
      <c r="J23" s="49">
        <v>100000</v>
      </c>
      <c r="K23" s="48">
        <f t="shared" si="8"/>
        <v>13272.280841462605</v>
      </c>
    </row>
    <row r="24" spans="1:11" x14ac:dyDescent="0.3">
      <c r="A24" s="38"/>
      <c r="B24" s="39"/>
      <c r="C24" s="39"/>
      <c r="D24" s="40">
        <v>322</v>
      </c>
      <c r="E24" s="41" t="s">
        <v>59</v>
      </c>
      <c r="F24" s="42">
        <f t="shared" ref="F24:J24" si="15">SUM(F25+F26+F27+F28+F29)</f>
        <v>2630000</v>
      </c>
      <c r="G24" s="42">
        <f t="shared" si="6"/>
        <v>349060.98613046651</v>
      </c>
      <c r="H24" s="42">
        <f t="shared" si="15"/>
        <v>2630000</v>
      </c>
      <c r="I24" s="42">
        <f t="shared" si="7"/>
        <v>349060.98613046651</v>
      </c>
      <c r="J24" s="43">
        <f t="shared" si="15"/>
        <v>2630000</v>
      </c>
      <c r="K24" s="42">
        <f t="shared" si="8"/>
        <v>349060.98613046651</v>
      </c>
    </row>
    <row r="25" spans="1:11" ht="31.2" x14ac:dyDescent="0.3">
      <c r="A25" s="44"/>
      <c r="B25" s="45"/>
      <c r="C25" s="45"/>
      <c r="D25" s="46">
        <v>3221</v>
      </c>
      <c r="E25" s="47" t="s">
        <v>94</v>
      </c>
      <c r="F25" s="48">
        <v>400000</v>
      </c>
      <c r="G25" s="48">
        <f t="shared" si="6"/>
        <v>53089.123365850421</v>
      </c>
      <c r="H25" s="48">
        <v>400000</v>
      </c>
      <c r="I25" s="48">
        <f t="shared" si="7"/>
        <v>53089.123365850421</v>
      </c>
      <c r="J25" s="49">
        <v>400000</v>
      </c>
      <c r="K25" s="48">
        <f t="shared" si="8"/>
        <v>53089.123365850421</v>
      </c>
    </row>
    <row r="26" spans="1:11" x14ac:dyDescent="0.3">
      <c r="A26" s="44"/>
      <c r="B26" s="45"/>
      <c r="C26" s="45"/>
      <c r="D26" s="46">
        <v>3223</v>
      </c>
      <c r="E26" s="47" t="s">
        <v>95</v>
      </c>
      <c r="F26" s="48">
        <v>2000000</v>
      </c>
      <c r="G26" s="48">
        <f t="shared" si="6"/>
        <v>265445.6168292521</v>
      </c>
      <c r="H26" s="48">
        <v>2000000</v>
      </c>
      <c r="I26" s="48">
        <f t="shared" si="7"/>
        <v>265445.6168292521</v>
      </c>
      <c r="J26" s="49">
        <v>2000000</v>
      </c>
      <c r="K26" s="48">
        <f t="shared" si="8"/>
        <v>265445.6168292521</v>
      </c>
    </row>
    <row r="27" spans="1:11" x14ac:dyDescent="0.3">
      <c r="A27" s="44"/>
      <c r="B27" s="45"/>
      <c r="C27" s="45"/>
      <c r="D27" s="46">
        <v>3224</v>
      </c>
      <c r="E27" s="47" t="s">
        <v>96</v>
      </c>
      <c r="F27" s="48">
        <v>110000</v>
      </c>
      <c r="G27" s="48">
        <f t="shared" si="6"/>
        <v>14599.508925608865</v>
      </c>
      <c r="H27" s="48">
        <v>110000</v>
      </c>
      <c r="I27" s="48">
        <f t="shared" si="7"/>
        <v>14599.508925608865</v>
      </c>
      <c r="J27" s="49">
        <v>110000</v>
      </c>
      <c r="K27" s="48">
        <f t="shared" si="8"/>
        <v>14599.508925608865</v>
      </c>
    </row>
    <row r="28" spans="1:11" x14ac:dyDescent="0.3">
      <c r="A28" s="44"/>
      <c r="B28" s="45"/>
      <c r="C28" s="45"/>
      <c r="D28" s="46">
        <v>3225</v>
      </c>
      <c r="E28" s="47" t="s">
        <v>60</v>
      </c>
      <c r="F28" s="48">
        <v>110000</v>
      </c>
      <c r="G28" s="48">
        <f t="shared" si="6"/>
        <v>14599.508925608865</v>
      </c>
      <c r="H28" s="48">
        <v>110000</v>
      </c>
      <c r="I28" s="48">
        <f t="shared" si="7"/>
        <v>14599.508925608865</v>
      </c>
      <c r="J28" s="49">
        <v>110000</v>
      </c>
      <c r="K28" s="48">
        <f t="shared" si="8"/>
        <v>14599.508925608865</v>
      </c>
    </row>
    <row r="29" spans="1:11" ht="31.2" x14ac:dyDescent="0.3">
      <c r="A29" s="44"/>
      <c r="B29" s="45"/>
      <c r="C29" s="45"/>
      <c r="D29" s="46">
        <v>3227</v>
      </c>
      <c r="E29" s="47" t="s">
        <v>97</v>
      </c>
      <c r="F29" s="48">
        <v>10000</v>
      </c>
      <c r="G29" s="48">
        <f t="shared" si="6"/>
        <v>1327.2280841462605</v>
      </c>
      <c r="H29" s="48">
        <v>10000</v>
      </c>
      <c r="I29" s="48">
        <f t="shared" si="7"/>
        <v>1327.2280841462605</v>
      </c>
      <c r="J29" s="49">
        <v>10000</v>
      </c>
      <c r="K29" s="48">
        <f t="shared" si="8"/>
        <v>1327.2280841462605</v>
      </c>
    </row>
    <row r="30" spans="1:11" x14ac:dyDescent="0.3">
      <c r="A30" s="38"/>
      <c r="B30" s="39"/>
      <c r="C30" s="39"/>
      <c r="D30" s="40">
        <v>323</v>
      </c>
      <c r="E30" s="41" t="s">
        <v>28</v>
      </c>
      <c r="F30" s="42">
        <f t="shared" ref="F30:J30" si="16">SUM(F31:F38)</f>
        <v>6723829</v>
      </c>
      <c r="G30" s="42">
        <f t="shared" si="6"/>
        <v>892405.4681797066</v>
      </c>
      <c r="H30" s="42">
        <f t="shared" si="16"/>
        <v>6723829</v>
      </c>
      <c r="I30" s="42">
        <f t="shared" si="7"/>
        <v>892405.4681797066</v>
      </c>
      <c r="J30" s="43">
        <f t="shared" si="16"/>
        <v>6723829</v>
      </c>
      <c r="K30" s="42">
        <f t="shared" si="8"/>
        <v>892405.4681797066</v>
      </c>
    </row>
    <row r="31" spans="1:11" x14ac:dyDescent="0.3">
      <c r="A31" s="44"/>
      <c r="B31" s="45"/>
      <c r="C31" s="45"/>
      <c r="D31" s="46">
        <v>3231</v>
      </c>
      <c r="E31" s="47" t="s">
        <v>98</v>
      </c>
      <c r="F31" s="48">
        <v>1200000</v>
      </c>
      <c r="G31" s="48">
        <f t="shared" si="6"/>
        <v>159267.37009755126</v>
      </c>
      <c r="H31" s="48">
        <v>1200000</v>
      </c>
      <c r="I31" s="48">
        <f t="shared" si="7"/>
        <v>159267.37009755126</v>
      </c>
      <c r="J31" s="49">
        <v>1200000</v>
      </c>
      <c r="K31" s="48">
        <f t="shared" si="8"/>
        <v>159267.37009755126</v>
      </c>
    </row>
    <row r="32" spans="1:11" x14ac:dyDescent="0.3">
      <c r="A32" s="44"/>
      <c r="B32" s="45"/>
      <c r="C32" s="45"/>
      <c r="D32" s="46">
        <v>3232</v>
      </c>
      <c r="E32" s="47" t="s">
        <v>99</v>
      </c>
      <c r="F32" s="48">
        <v>970000</v>
      </c>
      <c r="G32" s="48">
        <f t="shared" si="6"/>
        <v>128741.12416218726</v>
      </c>
      <c r="H32" s="48">
        <v>970000</v>
      </c>
      <c r="I32" s="48">
        <f t="shared" si="7"/>
        <v>128741.12416218726</v>
      </c>
      <c r="J32" s="49">
        <v>970000</v>
      </c>
      <c r="K32" s="48">
        <f t="shared" si="8"/>
        <v>128741.12416218726</v>
      </c>
    </row>
    <row r="33" spans="1:11" x14ac:dyDescent="0.3">
      <c r="A33" s="44"/>
      <c r="B33" s="45"/>
      <c r="C33" s="45"/>
      <c r="D33" s="46">
        <v>3233</v>
      </c>
      <c r="E33" s="47" t="s">
        <v>44</v>
      </c>
      <c r="F33" s="48">
        <v>593829</v>
      </c>
      <c r="G33" s="48">
        <f t="shared" si="6"/>
        <v>78814.652598048968</v>
      </c>
      <c r="H33" s="48">
        <v>593829</v>
      </c>
      <c r="I33" s="48">
        <f t="shared" si="7"/>
        <v>78814.652598048968</v>
      </c>
      <c r="J33" s="49">
        <v>593829</v>
      </c>
      <c r="K33" s="48">
        <f t="shared" si="8"/>
        <v>78814.652598048968</v>
      </c>
    </row>
    <row r="34" spans="1:11" x14ac:dyDescent="0.3">
      <c r="A34" s="44"/>
      <c r="B34" s="45"/>
      <c r="C34" s="45"/>
      <c r="D34" s="46">
        <v>3234</v>
      </c>
      <c r="E34" s="47" t="s">
        <v>100</v>
      </c>
      <c r="F34" s="48">
        <v>330000</v>
      </c>
      <c r="G34" s="48">
        <f t="shared" si="6"/>
        <v>43798.526776826599</v>
      </c>
      <c r="H34" s="48">
        <v>330000</v>
      </c>
      <c r="I34" s="48">
        <f t="shared" si="7"/>
        <v>43798.526776826599</v>
      </c>
      <c r="J34" s="49">
        <v>330000</v>
      </c>
      <c r="K34" s="48">
        <f t="shared" si="8"/>
        <v>43798.526776826599</v>
      </c>
    </row>
    <row r="35" spans="1:11" x14ac:dyDescent="0.3">
      <c r="A35" s="44"/>
      <c r="B35" s="45"/>
      <c r="C35" s="45"/>
      <c r="D35" s="46">
        <v>3235</v>
      </c>
      <c r="E35" s="47" t="s">
        <v>30</v>
      </c>
      <c r="F35" s="48">
        <v>2220000</v>
      </c>
      <c r="G35" s="48">
        <f t="shared" si="6"/>
        <v>294644.63468046981</v>
      </c>
      <c r="H35" s="48">
        <v>2220000</v>
      </c>
      <c r="I35" s="48">
        <f t="shared" si="7"/>
        <v>294644.63468046981</v>
      </c>
      <c r="J35" s="49">
        <v>2220000</v>
      </c>
      <c r="K35" s="48">
        <f t="shared" si="8"/>
        <v>294644.63468046981</v>
      </c>
    </row>
    <row r="36" spans="1:11" x14ac:dyDescent="0.3">
      <c r="A36" s="44"/>
      <c r="B36" s="45"/>
      <c r="C36" s="45"/>
      <c r="D36" s="46">
        <v>3236</v>
      </c>
      <c r="E36" s="47" t="s">
        <v>101</v>
      </c>
      <c r="F36" s="48">
        <v>30000</v>
      </c>
      <c r="G36" s="48">
        <f t="shared" si="6"/>
        <v>3981.6842524387812</v>
      </c>
      <c r="H36" s="48">
        <v>30000</v>
      </c>
      <c r="I36" s="48">
        <f t="shared" si="7"/>
        <v>3981.6842524387812</v>
      </c>
      <c r="J36" s="49">
        <v>30000</v>
      </c>
      <c r="K36" s="48">
        <f t="shared" si="8"/>
        <v>3981.6842524387812</v>
      </c>
    </row>
    <row r="37" spans="1:11" x14ac:dyDescent="0.3">
      <c r="A37" s="44"/>
      <c r="B37" s="45"/>
      <c r="C37" s="45"/>
      <c r="D37" s="46">
        <v>3237</v>
      </c>
      <c r="E37" s="47" t="s">
        <v>29</v>
      </c>
      <c r="F37" s="48">
        <v>680000</v>
      </c>
      <c r="G37" s="48">
        <f t="shared" si="6"/>
        <v>90251.509721945709</v>
      </c>
      <c r="H37" s="48">
        <v>680000</v>
      </c>
      <c r="I37" s="48">
        <f t="shared" si="7"/>
        <v>90251.509721945709</v>
      </c>
      <c r="J37" s="49">
        <v>680000</v>
      </c>
      <c r="K37" s="48">
        <f t="shared" si="8"/>
        <v>90251.509721945709</v>
      </c>
    </row>
    <row r="38" spans="1:11" x14ac:dyDescent="0.3">
      <c r="A38" s="44"/>
      <c r="B38" s="45"/>
      <c r="C38" s="45"/>
      <c r="D38" s="46">
        <v>3239</v>
      </c>
      <c r="E38" s="47" t="s">
        <v>31</v>
      </c>
      <c r="F38" s="48">
        <v>700000</v>
      </c>
      <c r="G38" s="48">
        <f t="shared" si="6"/>
        <v>92905.965890238236</v>
      </c>
      <c r="H38" s="48">
        <v>700000</v>
      </c>
      <c r="I38" s="48">
        <f t="shared" si="7"/>
        <v>92905.965890238236</v>
      </c>
      <c r="J38" s="49">
        <v>700000</v>
      </c>
      <c r="K38" s="48">
        <f t="shared" si="8"/>
        <v>92905.965890238236</v>
      </c>
    </row>
    <row r="39" spans="1:11" s="2" customFormat="1" ht="31.2" x14ac:dyDescent="0.3">
      <c r="A39" s="38"/>
      <c r="B39" s="39"/>
      <c r="C39" s="39"/>
      <c r="D39" s="40">
        <v>324</v>
      </c>
      <c r="E39" s="41" t="s">
        <v>46</v>
      </c>
      <c r="F39" s="42">
        <f t="shared" ref="F39:J39" si="17">SUM(F40)</f>
        <v>50000</v>
      </c>
      <c r="G39" s="42">
        <f t="shared" si="6"/>
        <v>6636.1404207313026</v>
      </c>
      <c r="H39" s="42">
        <f t="shared" si="17"/>
        <v>50000</v>
      </c>
      <c r="I39" s="42">
        <f t="shared" si="7"/>
        <v>6636.1404207313026</v>
      </c>
      <c r="J39" s="43">
        <f t="shared" si="17"/>
        <v>50000</v>
      </c>
      <c r="K39" s="42">
        <f t="shared" si="8"/>
        <v>6636.1404207313026</v>
      </c>
    </row>
    <row r="40" spans="1:11" ht="31.2" x14ac:dyDescent="0.3">
      <c r="A40" s="44"/>
      <c r="B40" s="45"/>
      <c r="C40" s="45"/>
      <c r="D40" s="46">
        <v>3241</v>
      </c>
      <c r="E40" s="47" t="s">
        <v>46</v>
      </c>
      <c r="F40" s="48">
        <v>50000</v>
      </c>
      <c r="G40" s="48">
        <f t="shared" si="6"/>
        <v>6636.1404207313026</v>
      </c>
      <c r="H40" s="48">
        <v>50000</v>
      </c>
      <c r="I40" s="48">
        <f t="shared" si="7"/>
        <v>6636.1404207313026</v>
      </c>
      <c r="J40" s="49">
        <v>50000</v>
      </c>
      <c r="K40" s="48">
        <f t="shared" si="8"/>
        <v>6636.1404207313026</v>
      </c>
    </row>
    <row r="41" spans="1:11" s="2" customFormat="1" x14ac:dyDescent="0.3">
      <c r="A41" s="38"/>
      <c r="B41" s="39"/>
      <c r="C41" s="39"/>
      <c r="D41" s="40">
        <v>329</v>
      </c>
      <c r="E41" s="41" t="s">
        <v>32</v>
      </c>
      <c r="F41" s="42">
        <f>SUM(F42+F44+F45+F46+F47+F48+F43)</f>
        <v>757000</v>
      </c>
      <c r="G41" s="42">
        <f t="shared" si="6"/>
        <v>100471.16596987192</v>
      </c>
      <c r="H41" s="42">
        <f>SUM(H42+H44+H45+H46+H47+H48+H43)</f>
        <v>757000</v>
      </c>
      <c r="I41" s="42">
        <f t="shared" si="7"/>
        <v>100471.16596987192</v>
      </c>
      <c r="J41" s="43">
        <f>SUM(J42+J44+J45+J46+J47+J48+J43)</f>
        <v>757000</v>
      </c>
      <c r="K41" s="42">
        <f t="shared" si="8"/>
        <v>100471.16596987192</v>
      </c>
    </row>
    <row r="42" spans="1:11" ht="31.2" x14ac:dyDescent="0.3">
      <c r="A42" s="44"/>
      <c r="B42" s="55"/>
      <c r="C42" s="55"/>
      <c r="D42" s="52">
        <v>3291</v>
      </c>
      <c r="E42" s="7" t="s">
        <v>102</v>
      </c>
      <c r="F42" s="53">
        <v>14500</v>
      </c>
      <c r="G42" s="53">
        <f t="shared" si="6"/>
        <v>1924.4807220120776</v>
      </c>
      <c r="H42" s="53">
        <v>14500</v>
      </c>
      <c r="I42" s="53">
        <f t="shared" si="7"/>
        <v>1924.4807220120776</v>
      </c>
      <c r="J42" s="54">
        <v>14500</v>
      </c>
      <c r="K42" s="53">
        <f t="shared" si="8"/>
        <v>1924.4807220120776</v>
      </c>
    </row>
    <row r="43" spans="1:11" x14ac:dyDescent="0.3">
      <c r="A43" s="44"/>
      <c r="B43" s="55"/>
      <c r="C43" s="55"/>
      <c r="D43" s="52">
        <v>3292</v>
      </c>
      <c r="E43" s="7" t="s">
        <v>103</v>
      </c>
      <c r="F43" s="53">
        <v>10000</v>
      </c>
      <c r="G43" s="53">
        <f t="shared" si="6"/>
        <v>1327.2280841462605</v>
      </c>
      <c r="H43" s="53">
        <v>10000</v>
      </c>
      <c r="I43" s="53">
        <f t="shared" si="7"/>
        <v>1327.2280841462605</v>
      </c>
      <c r="J43" s="54">
        <v>10000</v>
      </c>
      <c r="K43" s="53">
        <f t="shared" si="8"/>
        <v>1327.2280841462605</v>
      </c>
    </row>
    <row r="44" spans="1:11" x14ac:dyDescent="0.3">
      <c r="A44" s="44"/>
      <c r="B44" s="45"/>
      <c r="C44" s="45"/>
      <c r="D44" s="46">
        <v>3293</v>
      </c>
      <c r="E44" s="47" t="s">
        <v>33</v>
      </c>
      <c r="F44" s="48">
        <v>231500</v>
      </c>
      <c r="G44" s="48">
        <f t="shared" si="6"/>
        <v>30725.330147985929</v>
      </c>
      <c r="H44" s="48">
        <v>231500</v>
      </c>
      <c r="I44" s="48">
        <f t="shared" si="7"/>
        <v>30725.330147985929</v>
      </c>
      <c r="J44" s="49">
        <v>231500</v>
      </c>
      <c r="K44" s="48">
        <f t="shared" si="8"/>
        <v>30725.330147985929</v>
      </c>
    </row>
    <row r="45" spans="1:11" x14ac:dyDescent="0.3">
      <c r="A45" s="44"/>
      <c r="B45" s="45"/>
      <c r="C45" s="45"/>
      <c r="D45" s="46">
        <v>3294</v>
      </c>
      <c r="E45" s="47" t="s">
        <v>104</v>
      </c>
      <c r="F45" s="48">
        <v>5000</v>
      </c>
      <c r="G45" s="48">
        <f t="shared" si="6"/>
        <v>663.61404207313024</v>
      </c>
      <c r="H45" s="48">
        <v>5000</v>
      </c>
      <c r="I45" s="48">
        <f t="shared" si="7"/>
        <v>663.61404207313024</v>
      </c>
      <c r="J45" s="49">
        <v>5000</v>
      </c>
      <c r="K45" s="48">
        <f t="shared" si="8"/>
        <v>663.61404207313024</v>
      </c>
    </row>
    <row r="46" spans="1:11" x14ac:dyDescent="0.3">
      <c r="A46" s="44"/>
      <c r="B46" s="45"/>
      <c r="C46" s="45"/>
      <c r="D46" s="46">
        <v>3295</v>
      </c>
      <c r="E46" s="47" t="s">
        <v>105</v>
      </c>
      <c r="F46" s="48">
        <v>90000</v>
      </c>
      <c r="G46" s="48">
        <f t="shared" si="6"/>
        <v>11945.052757316344</v>
      </c>
      <c r="H46" s="48">
        <v>90000</v>
      </c>
      <c r="I46" s="48">
        <f t="shared" si="7"/>
        <v>11945.052757316344</v>
      </c>
      <c r="J46" s="49">
        <v>90000</v>
      </c>
      <c r="K46" s="48">
        <f t="shared" si="8"/>
        <v>11945.052757316344</v>
      </c>
    </row>
    <row r="47" spans="1:11" x14ac:dyDescent="0.3">
      <c r="A47" s="44"/>
      <c r="B47" s="45"/>
      <c r="C47" s="45"/>
      <c r="D47" s="46">
        <v>3296</v>
      </c>
      <c r="E47" s="47" t="s">
        <v>106</v>
      </c>
      <c r="F47" s="48">
        <v>380000</v>
      </c>
      <c r="G47" s="48">
        <f t="shared" si="6"/>
        <v>50434.667197557901</v>
      </c>
      <c r="H47" s="48">
        <v>380000</v>
      </c>
      <c r="I47" s="48">
        <f t="shared" si="7"/>
        <v>50434.667197557901</v>
      </c>
      <c r="J47" s="49">
        <v>380000</v>
      </c>
      <c r="K47" s="48">
        <f t="shared" si="8"/>
        <v>50434.667197557901</v>
      </c>
    </row>
    <row r="48" spans="1:11" x14ac:dyDescent="0.3">
      <c r="A48" s="44"/>
      <c r="B48" s="45"/>
      <c r="C48" s="45"/>
      <c r="D48" s="46">
        <v>3299</v>
      </c>
      <c r="E48" s="47" t="s">
        <v>32</v>
      </c>
      <c r="F48" s="48">
        <v>26000</v>
      </c>
      <c r="G48" s="48">
        <f t="shared" si="6"/>
        <v>3450.7930187802772</v>
      </c>
      <c r="H48" s="48">
        <v>26000</v>
      </c>
      <c r="I48" s="48">
        <f t="shared" si="7"/>
        <v>3450.7930187802772</v>
      </c>
      <c r="J48" s="49">
        <v>26000</v>
      </c>
      <c r="K48" s="48">
        <f t="shared" si="8"/>
        <v>3450.7930187802772</v>
      </c>
    </row>
    <row r="49" spans="1:11" s="2" customFormat="1" x14ac:dyDescent="0.3">
      <c r="A49" s="33"/>
      <c r="B49" s="34"/>
      <c r="C49" s="34"/>
      <c r="D49" s="50">
        <v>34</v>
      </c>
      <c r="E49" s="35"/>
      <c r="F49" s="36">
        <f>F50</f>
        <v>311000</v>
      </c>
      <c r="G49" s="36">
        <f t="shared" si="6"/>
        <v>41276.793416948698</v>
      </c>
      <c r="H49" s="36">
        <f t="shared" ref="H49:J49" si="18">H50</f>
        <v>311000</v>
      </c>
      <c r="I49" s="36">
        <f t="shared" si="7"/>
        <v>41276.793416948698</v>
      </c>
      <c r="J49" s="37">
        <f t="shared" si="18"/>
        <v>311000</v>
      </c>
      <c r="K49" s="36">
        <f t="shared" si="8"/>
        <v>41276.793416948698</v>
      </c>
    </row>
    <row r="50" spans="1:11" x14ac:dyDescent="0.3">
      <c r="A50" s="38"/>
      <c r="B50" s="39"/>
      <c r="C50" s="39"/>
      <c r="D50" s="40">
        <v>343</v>
      </c>
      <c r="E50" s="41" t="s">
        <v>107</v>
      </c>
      <c r="F50" s="42">
        <f t="shared" ref="F50:J50" si="19">SUM(F51+F52+F53)</f>
        <v>311000</v>
      </c>
      <c r="G50" s="42">
        <f t="shared" si="6"/>
        <v>41276.793416948698</v>
      </c>
      <c r="H50" s="42">
        <f t="shared" si="19"/>
        <v>311000</v>
      </c>
      <c r="I50" s="42">
        <f t="shared" si="7"/>
        <v>41276.793416948698</v>
      </c>
      <c r="J50" s="43">
        <f t="shared" si="19"/>
        <v>311000</v>
      </c>
      <c r="K50" s="42">
        <f t="shared" si="8"/>
        <v>41276.793416948698</v>
      </c>
    </row>
    <row r="51" spans="1:11" x14ac:dyDescent="0.3">
      <c r="A51" s="44"/>
      <c r="B51" s="45"/>
      <c r="C51" s="45"/>
      <c r="D51" s="46">
        <v>3431</v>
      </c>
      <c r="E51" s="47" t="s">
        <v>108</v>
      </c>
      <c r="F51" s="48">
        <v>8000</v>
      </c>
      <c r="G51" s="48">
        <f t="shared" si="6"/>
        <v>1061.7824673170085</v>
      </c>
      <c r="H51" s="48">
        <v>8000</v>
      </c>
      <c r="I51" s="48">
        <f t="shared" si="7"/>
        <v>1061.7824673170085</v>
      </c>
      <c r="J51" s="49">
        <v>8000</v>
      </c>
      <c r="K51" s="48">
        <f t="shared" si="8"/>
        <v>1061.7824673170085</v>
      </c>
    </row>
    <row r="52" spans="1:11" x14ac:dyDescent="0.3">
      <c r="A52" s="44"/>
      <c r="B52" s="45"/>
      <c r="C52" s="45"/>
      <c r="D52" s="46">
        <v>3433</v>
      </c>
      <c r="E52" s="47" t="s">
        <v>109</v>
      </c>
      <c r="F52" s="48">
        <v>302000</v>
      </c>
      <c r="G52" s="48">
        <f t="shared" si="6"/>
        <v>40082.288141217068</v>
      </c>
      <c r="H52" s="48">
        <v>302000</v>
      </c>
      <c r="I52" s="48">
        <f t="shared" si="7"/>
        <v>40082.288141217068</v>
      </c>
      <c r="J52" s="49">
        <v>302000</v>
      </c>
      <c r="K52" s="48">
        <f t="shared" si="8"/>
        <v>40082.288141217068</v>
      </c>
    </row>
    <row r="53" spans="1:11" x14ac:dyDescent="0.3">
      <c r="A53" s="44"/>
      <c r="B53" s="45"/>
      <c r="C53" s="45"/>
      <c r="D53" s="46">
        <v>3434</v>
      </c>
      <c r="E53" s="47" t="s">
        <v>107</v>
      </c>
      <c r="F53" s="48">
        <v>1000</v>
      </c>
      <c r="G53" s="48">
        <f t="shared" si="6"/>
        <v>132.72280841462606</v>
      </c>
      <c r="H53" s="48">
        <v>1000</v>
      </c>
      <c r="I53" s="48">
        <f t="shared" si="7"/>
        <v>132.72280841462606</v>
      </c>
      <c r="J53" s="49">
        <v>1000</v>
      </c>
      <c r="K53" s="48">
        <f t="shared" si="8"/>
        <v>132.72280841462606</v>
      </c>
    </row>
    <row r="54" spans="1:11" s="2" customFormat="1" x14ac:dyDescent="0.3">
      <c r="A54" s="33"/>
      <c r="B54" s="34"/>
      <c r="C54" s="34"/>
      <c r="D54" s="50">
        <v>37</v>
      </c>
      <c r="E54" s="35"/>
      <c r="F54" s="36">
        <f>F55</f>
        <v>90000</v>
      </c>
      <c r="G54" s="36">
        <f t="shared" si="6"/>
        <v>11945.052757316344</v>
      </c>
      <c r="H54" s="36">
        <f t="shared" ref="H54:J54" si="20">H55</f>
        <v>90000</v>
      </c>
      <c r="I54" s="36">
        <f t="shared" si="7"/>
        <v>11945.052757316344</v>
      </c>
      <c r="J54" s="37">
        <f t="shared" si="20"/>
        <v>90000</v>
      </c>
      <c r="K54" s="36">
        <f t="shared" si="8"/>
        <v>11945.052757316344</v>
      </c>
    </row>
    <row r="55" spans="1:11" ht="31.2" x14ac:dyDescent="0.3">
      <c r="A55" s="38"/>
      <c r="B55" s="39"/>
      <c r="C55" s="39"/>
      <c r="D55" s="40">
        <v>372</v>
      </c>
      <c r="E55" s="41" t="s">
        <v>22</v>
      </c>
      <c r="F55" s="42">
        <f t="shared" ref="F55:J55" si="21">SUM(F56)</f>
        <v>90000</v>
      </c>
      <c r="G55" s="42">
        <f t="shared" si="6"/>
        <v>11945.052757316344</v>
      </c>
      <c r="H55" s="42">
        <f t="shared" si="21"/>
        <v>90000</v>
      </c>
      <c r="I55" s="42">
        <f t="shared" si="7"/>
        <v>11945.052757316344</v>
      </c>
      <c r="J55" s="43">
        <f t="shared" si="21"/>
        <v>90000</v>
      </c>
      <c r="K55" s="42">
        <f t="shared" si="8"/>
        <v>11945.052757316344</v>
      </c>
    </row>
    <row r="56" spans="1:11" ht="31.2" x14ac:dyDescent="0.3">
      <c r="A56" s="44"/>
      <c r="B56" s="45"/>
      <c r="C56" s="45"/>
      <c r="D56" s="46">
        <v>3721</v>
      </c>
      <c r="E56" s="47" t="s">
        <v>22</v>
      </c>
      <c r="F56" s="48">
        <v>90000</v>
      </c>
      <c r="G56" s="48">
        <f t="shared" si="6"/>
        <v>11945.052757316344</v>
      </c>
      <c r="H56" s="48">
        <v>90000</v>
      </c>
      <c r="I56" s="48">
        <f t="shared" si="7"/>
        <v>11945.052757316344</v>
      </c>
      <c r="J56" s="49">
        <v>90000</v>
      </c>
      <c r="K56" s="48">
        <f t="shared" si="8"/>
        <v>11945.052757316344</v>
      </c>
    </row>
    <row r="57" spans="1:11" s="2" customFormat="1" x14ac:dyDescent="0.3">
      <c r="A57" s="33"/>
      <c r="B57" s="34"/>
      <c r="C57" s="34"/>
      <c r="D57" s="50">
        <v>38</v>
      </c>
      <c r="E57" s="35"/>
      <c r="F57" s="36">
        <f>F58</f>
        <v>107000</v>
      </c>
      <c r="G57" s="36">
        <f t="shared" si="6"/>
        <v>14201.340500364988</v>
      </c>
      <c r="H57" s="36">
        <f t="shared" ref="H57:J57" si="22">H58</f>
        <v>107000</v>
      </c>
      <c r="I57" s="36">
        <f t="shared" si="7"/>
        <v>14201.340500364988</v>
      </c>
      <c r="J57" s="37">
        <f t="shared" si="22"/>
        <v>107000</v>
      </c>
      <c r="K57" s="36">
        <f t="shared" si="8"/>
        <v>14201.340500364988</v>
      </c>
    </row>
    <row r="58" spans="1:11" x14ac:dyDescent="0.3">
      <c r="A58" s="38"/>
      <c r="B58" s="39"/>
      <c r="C58" s="39"/>
      <c r="D58" s="40">
        <v>383</v>
      </c>
      <c r="E58" s="41" t="s">
        <v>120</v>
      </c>
      <c r="F58" s="42">
        <f t="shared" ref="F58:J58" si="23">SUM(F59+F60)</f>
        <v>107000</v>
      </c>
      <c r="G58" s="42">
        <f t="shared" si="6"/>
        <v>14201.340500364988</v>
      </c>
      <c r="H58" s="42">
        <f t="shared" si="23"/>
        <v>107000</v>
      </c>
      <c r="I58" s="42">
        <f t="shared" si="7"/>
        <v>14201.340500364988</v>
      </c>
      <c r="J58" s="43">
        <f t="shared" si="23"/>
        <v>107000</v>
      </c>
      <c r="K58" s="42">
        <f t="shared" si="8"/>
        <v>14201.340500364988</v>
      </c>
    </row>
    <row r="59" spans="1:11" x14ac:dyDescent="0.3">
      <c r="A59" s="56"/>
      <c r="B59" s="55"/>
      <c r="C59" s="55"/>
      <c r="D59" s="52">
        <v>3834</v>
      </c>
      <c r="E59" s="7" t="s">
        <v>121</v>
      </c>
      <c r="F59" s="53">
        <v>100000</v>
      </c>
      <c r="G59" s="53">
        <f t="shared" si="6"/>
        <v>13272.280841462605</v>
      </c>
      <c r="H59" s="53">
        <v>100000</v>
      </c>
      <c r="I59" s="53">
        <f t="shared" si="7"/>
        <v>13272.280841462605</v>
      </c>
      <c r="J59" s="54">
        <v>100000</v>
      </c>
      <c r="K59" s="53">
        <f t="shared" si="8"/>
        <v>13272.280841462605</v>
      </c>
    </row>
    <row r="60" spans="1:11" x14ac:dyDescent="0.3">
      <c r="A60" s="44"/>
      <c r="B60" s="55"/>
      <c r="C60" s="55"/>
      <c r="D60" s="52">
        <v>3835</v>
      </c>
      <c r="E60" s="7" t="s">
        <v>122</v>
      </c>
      <c r="F60" s="53">
        <v>7000</v>
      </c>
      <c r="G60" s="53">
        <f t="shared" si="6"/>
        <v>929.05965890238235</v>
      </c>
      <c r="H60" s="53">
        <v>7000</v>
      </c>
      <c r="I60" s="53">
        <f t="shared" si="7"/>
        <v>929.05965890238235</v>
      </c>
      <c r="J60" s="54">
        <v>7000</v>
      </c>
      <c r="K60" s="53">
        <f t="shared" si="8"/>
        <v>929.05965890238235</v>
      </c>
    </row>
    <row r="61" spans="1:11" s="2" customFormat="1" x14ac:dyDescent="0.3">
      <c r="A61" s="33"/>
      <c r="B61" s="34"/>
      <c r="C61" s="34"/>
      <c r="D61" s="50">
        <v>42</v>
      </c>
      <c r="E61" s="35"/>
      <c r="F61" s="36">
        <f>F62</f>
        <v>367000</v>
      </c>
      <c r="G61" s="36">
        <f t="shared" si="6"/>
        <v>48709.270688167759</v>
      </c>
      <c r="H61" s="36">
        <f t="shared" ref="H61:J61" si="24">H62</f>
        <v>367000</v>
      </c>
      <c r="I61" s="36">
        <f t="shared" si="7"/>
        <v>48709.270688167759</v>
      </c>
      <c r="J61" s="37">
        <f t="shared" si="24"/>
        <v>367000</v>
      </c>
      <c r="K61" s="36">
        <f t="shared" si="8"/>
        <v>48709.270688167759</v>
      </c>
    </row>
    <row r="62" spans="1:11" s="2" customFormat="1" x14ac:dyDescent="0.3">
      <c r="A62" s="38"/>
      <c r="B62" s="39"/>
      <c r="C62" s="39"/>
      <c r="D62" s="40">
        <v>422</v>
      </c>
      <c r="E62" s="41" t="s">
        <v>110</v>
      </c>
      <c r="F62" s="42">
        <f t="shared" ref="F62:J62" si="25">SUM(F63+F64+F65+F66)</f>
        <v>367000</v>
      </c>
      <c r="G62" s="42">
        <f t="shared" si="6"/>
        <v>48709.270688167759</v>
      </c>
      <c r="H62" s="42">
        <f t="shared" si="25"/>
        <v>367000</v>
      </c>
      <c r="I62" s="42">
        <f t="shared" si="7"/>
        <v>48709.270688167759</v>
      </c>
      <c r="J62" s="43">
        <f t="shared" si="25"/>
        <v>367000</v>
      </c>
      <c r="K62" s="42">
        <f t="shared" si="8"/>
        <v>48709.270688167759</v>
      </c>
    </row>
    <row r="63" spans="1:11" x14ac:dyDescent="0.3">
      <c r="A63" s="44"/>
      <c r="B63" s="45"/>
      <c r="C63" s="45"/>
      <c r="D63" s="46">
        <v>4221</v>
      </c>
      <c r="E63" s="47" t="s">
        <v>63</v>
      </c>
      <c r="F63" s="48">
        <v>310000</v>
      </c>
      <c r="G63" s="48">
        <f t="shared" si="6"/>
        <v>41144.070608534072</v>
      </c>
      <c r="H63" s="48">
        <v>310000</v>
      </c>
      <c r="I63" s="48">
        <f t="shared" si="7"/>
        <v>41144.070608534072</v>
      </c>
      <c r="J63" s="49">
        <v>310000</v>
      </c>
      <c r="K63" s="48">
        <f t="shared" si="8"/>
        <v>41144.070608534072</v>
      </c>
    </row>
    <row r="64" spans="1:11" x14ac:dyDescent="0.3">
      <c r="A64" s="44"/>
      <c r="B64" s="45"/>
      <c r="C64" s="45"/>
      <c r="D64" s="46">
        <v>4222</v>
      </c>
      <c r="E64" s="47" t="s">
        <v>111</v>
      </c>
      <c r="F64" s="48"/>
      <c r="G64" s="48">
        <f t="shared" si="6"/>
        <v>0</v>
      </c>
      <c r="H64" s="48"/>
      <c r="I64" s="48">
        <f t="shared" si="7"/>
        <v>0</v>
      </c>
      <c r="J64" s="49"/>
      <c r="K64" s="48">
        <f t="shared" si="8"/>
        <v>0</v>
      </c>
    </row>
    <row r="65" spans="1:11" x14ac:dyDescent="0.3">
      <c r="A65" s="44"/>
      <c r="B65" s="45"/>
      <c r="C65" s="45"/>
      <c r="D65" s="46">
        <v>4223</v>
      </c>
      <c r="E65" s="47" t="s">
        <v>112</v>
      </c>
      <c r="F65" s="48">
        <v>55000</v>
      </c>
      <c r="G65" s="48">
        <f t="shared" si="6"/>
        <v>7299.7544628044325</v>
      </c>
      <c r="H65" s="48">
        <v>55000</v>
      </c>
      <c r="I65" s="48">
        <f t="shared" si="7"/>
        <v>7299.7544628044325</v>
      </c>
      <c r="J65" s="49">
        <v>55000</v>
      </c>
      <c r="K65" s="48">
        <f t="shared" si="8"/>
        <v>7299.7544628044325</v>
      </c>
    </row>
    <row r="66" spans="1:11" ht="31.2" x14ac:dyDescent="0.3">
      <c r="A66" s="44"/>
      <c r="B66" s="45"/>
      <c r="C66" s="45"/>
      <c r="D66" s="46">
        <v>4227</v>
      </c>
      <c r="E66" s="47" t="s">
        <v>123</v>
      </c>
      <c r="F66" s="48">
        <v>2000</v>
      </c>
      <c r="G66" s="48">
        <f t="shared" si="6"/>
        <v>265.44561682925212</v>
      </c>
      <c r="H66" s="48">
        <v>2000</v>
      </c>
      <c r="I66" s="48">
        <f t="shared" si="7"/>
        <v>265.44561682925212</v>
      </c>
      <c r="J66" s="49">
        <v>2000</v>
      </c>
      <c r="K66" s="48">
        <f t="shared" si="8"/>
        <v>265.44561682925212</v>
      </c>
    </row>
    <row r="67" spans="1:11" x14ac:dyDescent="0.3">
      <c r="A67" s="28" t="s">
        <v>85</v>
      </c>
      <c r="B67" s="29" t="s">
        <v>124</v>
      </c>
      <c r="C67" s="29"/>
      <c r="D67" s="29"/>
      <c r="E67" s="30" t="s">
        <v>125</v>
      </c>
      <c r="F67" s="31">
        <f t="shared" ref="F67:J67" si="26">SUM(F68)</f>
        <v>1540000</v>
      </c>
      <c r="G67" s="31">
        <f t="shared" si="6"/>
        <v>204393.1249585241</v>
      </c>
      <c r="H67" s="31">
        <f t="shared" si="26"/>
        <v>1040000</v>
      </c>
      <c r="I67" s="31">
        <f t="shared" si="7"/>
        <v>138031.72075121108</v>
      </c>
      <c r="J67" s="32">
        <f t="shared" si="26"/>
        <v>1040000</v>
      </c>
      <c r="K67" s="31">
        <f t="shared" si="8"/>
        <v>138031.72075121108</v>
      </c>
    </row>
    <row r="68" spans="1:11" x14ac:dyDescent="0.3">
      <c r="A68" s="33"/>
      <c r="B68" s="34"/>
      <c r="C68" s="34"/>
      <c r="D68" s="34">
        <v>11</v>
      </c>
      <c r="E68" s="35" t="s">
        <v>11</v>
      </c>
      <c r="F68" s="36">
        <f>SUM(F70+F72+F76+F79)</f>
        <v>1540000</v>
      </c>
      <c r="G68" s="36">
        <f t="shared" si="6"/>
        <v>204393.1249585241</v>
      </c>
      <c r="H68" s="36">
        <f t="shared" ref="H68:J68" si="27">SUM(H70+H72+H76+H79)</f>
        <v>1040000</v>
      </c>
      <c r="I68" s="36">
        <f t="shared" si="7"/>
        <v>138031.72075121108</v>
      </c>
      <c r="J68" s="37">
        <f t="shared" si="27"/>
        <v>1040000</v>
      </c>
      <c r="K68" s="36">
        <f t="shared" si="8"/>
        <v>138031.72075121108</v>
      </c>
    </row>
    <row r="69" spans="1:11" x14ac:dyDescent="0.3">
      <c r="A69" s="33"/>
      <c r="B69" s="34"/>
      <c r="C69" s="34"/>
      <c r="D69" s="34">
        <v>32</v>
      </c>
      <c r="E69" s="35"/>
      <c r="F69" s="36">
        <f>F70+F72+F76</f>
        <v>840000</v>
      </c>
      <c r="G69" s="36">
        <f t="shared" si="6"/>
        <v>111487.15906828588</v>
      </c>
      <c r="H69" s="36">
        <f t="shared" ref="H69:J69" si="28">H70+H72+H76</f>
        <v>840000</v>
      </c>
      <c r="I69" s="36">
        <f t="shared" si="7"/>
        <v>111487.15906828588</v>
      </c>
      <c r="J69" s="37">
        <f t="shared" si="28"/>
        <v>840000</v>
      </c>
      <c r="K69" s="36">
        <f t="shared" si="8"/>
        <v>111487.15906828588</v>
      </c>
    </row>
    <row r="70" spans="1:11" x14ac:dyDescent="0.3">
      <c r="A70" s="38"/>
      <c r="B70" s="39"/>
      <c r="C70" s="39"/>
      <c r="D70" s="40">
        <v>322</v>
      </c>
      <c r="E70" s="41" t="s">
        <v>126</v>
      </c>
      <c r="F70" s="42">
        <f t="shared" ref="F70:J70" si="29">SUM(F71)</f>
        <v>50000</v>
      </c>
      <c r="G70" s="42">
        <f t="shared" si="6"/>
        <v>6636.1404207313026</v>
      </c>
      <c r="H70" s="42">
        <f t="shared" si="29"/>
        <v>50000</v>
      </c>
      <c r="I70" s="42">
        <f t="shared" si="7"/>
        <v>6636.1404207313026</v>
      </c>
      <c r="J70" s="43">
        <f t="shared" si="29"/>
        <v>50000</v>
      </c>
      <c r="K70" s="42">
        <f t="shared" si="8"/>
        <v>6636.1404207313026</v>
      </c>
    </row>
    <row r="71" spans="1:11" x14ac:dyDescent="0.3">
      <c r="A71" s="44"/>
      <c r="B71" s="45"/>
      <c r="C71" s="45"/>
      <c r="D71" s="46">
        <v>3225</v>
      </c>
      <c r="E71" s="47" t="s">
        <v>60</v>
      </c>
      <c r="F71" s="48">
        <v>50000</v>
      </c>
      <c r="G71" s="48">
        <f t="shared" si="6"/>
        <v>6636.1404207313026</v>
      </c>
      <c r="H71" s="48">
        <v>50000</v>
      </c>
      <c r="I71" s="48">
        <f t="shared" si="7"/>
        <v>6636.1404207313026</v>
      </c>
      <c r="J71" s="49">
        <v>50000</v>
      </c>
      <c r="K71" s="48">
        <f t="shared" si="8"/>
        <v>6636.1404207313026</v>
      </c>
    </row>
    <row r="72" spans="1:11" s="2" customFormat="1" x14ac:dyDescent="0.3">
      <c r="A72" s="38"/>
      <c r="B72" s="39"/>
      <c r="C72" s="39"/>
      <c r="D72" s="40">
        <v>323</v>
      </c>
      <c r="E72" s="41" t="s">
        <v>28</v>
      </c>
      <c r="F72" s="42">
        <f t="shared" ref="F72:J72" si="30">SUM(F73+F74+F75)</f>
        <v>770000</v>
      </c>
      <c r="G72" s="42">
        <f t="shared" ref="G72:G135" si="31">F72/7.5345</f>
        <v>102196.56247926205</v>
      </c>
      <c r="H72" s="42">
        <f t="shared" si="30"/>
        <v>770000</v>
      </c>
      <c r="I72" s="42">
        <f t="shared" ref="I72:I135" si="32">H72/7.5345</f>
        <v>102196.56247926205</v>
      </c>
      <c r="J72" s="43">
        <f t="shared" si="30"/>
        <v>770000</v>
      </c>
      <c r="K72" s="42">
        <f t="shared" ref="K72:K135" si="33">J72/7.5345</f>
        <v>102196.56247926205</v>
      </c>
    </row>
    <row r="73" spans="1:11" ht="31.2" x14ac:dyDescent="0.3">
      <c r="A73" s="44"/>
      <c r="B73" s="45"/>
      <c r="C73" s="45"/>
      <c r="D73" s="46">
        <v>3232</v>
      </c>
      <c r="E73" s="47" t="s">
        <v>127</v>
      </c>
      <c r="F73" s="48">
        <v>200000</v>
      </c>
      <c r="G73" s="48">
        <f t="shared" si="31"/>
        <v>26544.56168292521</v>
      </c>
      <c r="H73" s="48">
        <v>200000</v>
      </c>
      <c r="I73" s="48">
        <f t="shared" si="32"/>
        <v>26544.56168292521</v>
      </c>
      <c r="J73" s="49">
        <v>200000</v>
      </c>
      <c r="K73" s="48">
        <f t="shared" si="33"/>
        <v>26544.56168292521</v>
      </c>
    </row>
    <row r="74" spans="1:11" x14ac:dyDescent="0.3">
      <c r="A74" s="44"/>
      <c r="B74" s="45"/>
      <c r="C74" s="45"/>
      <c r="D74" s="46">
        <v>3235</v>
      </c>
      <c r="E74" s="47" t="s">
        <v>30</v>
      </c>
      <c r="F74" s="48">
        <v>470000</v>
      </c>
      <c r="G74" s="48">
        <f t="shared" si="31"/>
        <v>62379.719954874243</v>
      </c>
      <c r="H74" s="48">
        <v>470000</v>
      </c>
      <c r="I74" s="48">
        <f t="shared" si="32"/>
        <v>62379.719954874243</v>
      </c>
      <c r="J74" s="49">
        <v>470000</v>
      </c>
      <c r="K74" s="48">
        <f t="shared" si="33"/>
        <v>62379.719954874243</v>
      </c>
    </row>
    <row r="75" spans="1:11" x14ac:dyDescent="0.3">
      <c r="A75" s="44"/>
      <c r="B75" s="45"/>
      <c r="C75" s="45"/>
      <c r="D75" s="46">
        <v>3239</v>
      </c>
      <c r="E75" s="47" t="s">
        <v>31</v>
      </c>
      <c r="F75" s="48">
        <v>100000</v>
      </c>
      <c r="G75" s="48">
        <f t="shared" si="31"/>
        <v>13272.280841462605</v>
      </c>
      <c r="H75" s="48">
        <v>100000</v>
      </c>
      <c r="I75" s="48">
        <f t="shared" si="32"/>
        <v>13272.280841462605</v>
      </c>
      <c r="J75" s="49">
        <v>100000</v>
      </c>
      <c r="K75" s="48">
        <f t="shared" si="33"/>
        <v>13272.280841462605</v>
      </c>
    </row>
    <row r="76" spans="1:11" s="2" customFormat="1" x14ac:dyDescent="0.3">
      <c r="A76" s="38"/>
      <c r="B76" s="39"/>
      <c r="C76" s="39"/>
      <c r="D76" s="40">
        <v>329</v>
      </c>
      <c r="E76" s="41" t="s">
        <v>32</v>
      </c>
      <c r="F76" s="42">
        <f t="shared" ref="F76:J76" si="34">SUM(F77)</f>
        <v>20000</v>
      </c>
      <c r="G76" s="42">
        <f t="shared" si="31"/>
        <v>2654.4561682925209</v>
      </c>
      <c r="H76" s="42">
        <f t="shared" si="34"/>
        <v>20000</v>
      </c>
      <c r="I76" s="42">
        <f t="shared" si="32"/>
        <v>2654.4561682925209</v>
      </c>
      <c r="J76" s="43">
        <f t="shared" si="34"/>
        <v>20000</v>
      </c>
      <c r="K76" s="42">
        <f t="shared" si="33"/>
        <v>2654.4561682925209</v>
      </c>
    </row>
    <row r="77" spans="1:11" x14ac:dyDescent="0.3">
      <c r="A77" s="44"/>
      <c r="B77" s="45"/>
      <c r="C77" s="45"/>
      <c r="D77" s="46">
        <v>3292</v>
      </c>
      <c r="E77" s="47" t="s">
        <v>103</v>
      </c>
      <c r="F77" s="48">
        <v>20000</v>
      </c>
      <c r="G77" s="48">
        <f t="shared" si="31"/>
        <v>2654.4561682925209</v>
      </c>
      <c r="H77" s="48">
        <v>20000</v>
      </c>
      <c r="I77" s="48">
        <f t="shared" si="32"/>
        <v>2654.4561682925209</v>
      </c>
      <c r="J77" s="49">
        <v>20000</v>
      </c>
      <c r="K77" s="48">
        <f t="shared" si="33"/>
        <v>2654.4561682925209</v>
      </c>
    </row>
    <row r="78" spans="1:11" s="2" customFormat="1" x14ac:dyDescent="0.3">
      <c r="A78" s="33"/>
      <c r="B78" s="34"/>
      <c r="C78" s="34"/>
      <c r="D78" s="50">
        <v>42</v>
      </c>
      <c r="E78" s="35"/>
      <c r="F78" s="36">
        <f>F79</f>
        <v>700000</v>
      </c>
      <c r="G78" s="36">
        <f t="shared" si="31"/>
        <v>92905.965890238236</v>
      </c>
      <c r="H78" s="36">
        <f t="shared" ref="H78:J79" si="35">H79</f>
        <v>200000</v>
      </c>
      <c r="I78" s="36">
        <f t="shared" si="32"/>
        <v>26544.56168292521</v>
      </c>
      <c r="J78" s="37">
        <f t="shared" si="35"/>
        <v>200000</v>
      </c>
      <c r="K78" s="36">
        <f t="shared" si="33"/>
        <v>26544.56168292521</v>
      </c>
    </row>
    <row r="79" spans="1:11" ht="30" customHeight="1" x14ac:dyDescent="0.3">
      <c r="A79" s="44"/>
      <c r="B79" s="45"/>
      <c r="C79" s="45"/>
      <c r="D79" s="40">
        <v>422</v>
      </c>
      <c r="E79" s="41" t="s">
        <v>225</v>
      </c>
      <c r="F79" s="42">
        <f>F80</f>
        <v>700000</v>
      </c>
      <c r="G79" s="42">
        <f t="shared" si="31"/>
        <v>92905.965890238236</v>
      </c>
      <c r="H79" s="42">
        <f t="shared" si="35"/>
        <v>200000</v>
      </c>
      <c r="I79" s="42">
        <f t="shared" si="32"/>
        <v>26544.56168292521</v>
      </c>
      <c r="J79" s="43">
        <f t="shared" si="35"/>
        <v>200000</v>
      </c>
      <c r="K79" s="42">
        <f t="shared" si="33"/>
        <v>26544.56168292521</v>
      </c>
    </row>
    <row r="80" spans="1:11" ht="33.75" customHeight="1" x14ac:dyDescent="0.3">
      <c r="A80" s="44"/>
      <c r="B80" s="45"/>
      <c r="C80" s="45"/>
      <c r="D80" s="46" t="s">
        <v>226</v>
      </c>
      <c r="E80" s="47" t="s">
        <v>227</v>
      </c>
      <c r="F80" s="48">
        <v>700000</v>
      </c>
      <c r="G80" s="48">
        <f t="shared" si="31"/>
        <v>92905.965890238236</v>
      </c>
      <c r="H80" s="48">
        <v>200000</v>
      </c>
      <c r="I80" s="48">
        <f t="shared" si="32"/>
        <v>26544.56168292521</v>
      </c>
      <c r="J80" s="49">
        <v>200000</v>
      </c>
      <c r="K80" s="48">
        <f t="shared" si="33"/>
        <v>26544.56168292521</v>
      </c>
    </row>
    <row r="81" spans="1:11" x14ac:dyDescent="0.3">
      <c r="A81" s="28" t="s">
        <v>85</v>
      </c>
      <c r="B81" s="29" t="s">
        <v>128</v>
      </c>
      <c r="C81" s="29"/>
      <c r="D81" s="29"/>
      <c r="E81" s="30" t="s">
        <v>129</v>
      </c>
      <c r="F81" s="31">
        <f t="shared" ref="F81:J81" si="36">SUM(F82)</f>
        <v>3980000</v>
      </c>
      <c r="G81" s="31">
        <f t="shared" si="31"/>
        <v>528236.77749021165</v>
      </c>
      <c r="H81" s="31">
        <f t="shared" si="36"/>
        <v>3548220</v>
      </c>
      <c r="I81" s="31">
        <f t="shared" si="32"/>
        <v>470929.72327294445</v>
      </c>
      <c r="J81" s="32">
        <f t="shared" si="36"/>
        <v>3660000</v>
      </c>
      <c r="K81" s="31">
        <f t="shared" si="33"/>
        <v>485765.47879753134</v>
      </c>
    </row>
    <row r="82" spans="1:11" x14ac:dyDescent="0.3">
      <c r="A82" s="33"/>
      <c r="B82" s="34"/>
      <c r="C82" s="34"/>
      <c r="D82" s="34">
        <v>11</v>
      </c>
      <c r="E82" s="35" t="s">
        <v>11</v>
      </c>
      <c r="F82" s="36">
        <f>SUM(F84+F86+F90+F93+F96)</f>
        <v>3980000</v>
      </c>
      <c r="G82" s="36">
        <f t="shared" si="31"/>
        <v>528236.77749021165</v>
      </c>
      <c r="H82" s="36">
        <f>SUM(H84+H86+H90+H93+H96)</f>
        <v>3548220</v>
      </c>
      <c r="I82" s="36">
        <f t="shared" si="32"/>
        <v>470929.72327294445</v>
      </c>
      <c r="J82" s="37">
        <f>SUM(J84+J86+J90+J93+J96)</f>
        <v>3660000</v>
      </c>
      <c r="K82" s="36">
        <f t="shared" si="33"/>
        <v>485765.47879753134</v>
      </c>
    </row>
    <row r="83" spans="1:11" x14ac:dyDescent="0.3">
      <c r="A83" s="33"/>
      <c r="B83" s="34"/>
      <c r="C83" s="34"/>
      <c r="D83" s="34">
        <v>32</v>
      </c>
      <c r="E83" s="35"/>
      <c r="F83" s="36">
        <f>F84+F86</f>
        <v>1960000</v>
      </c>
      <c r="G83" s="36">
        <f t="shared" si="31"/>
        <v>260136.70449266705</v>
      </c>
      <c r="H83" s="36">
        <f t="shared" ref="H83:J83" si="37">H84+H86</f>
        <v>1960000</v>
      </c>
      <c r="I83" s="36">
        <f t="shared" si="32"/>
        <v>260136.70449266705</v>
      </c>
      <c r="J83" s="37">
        <f t="shared" si="37"/>
        <v>1760000</v>
      </c>
      <c r="K83" s="36">
        <f t="shared" si="33"/>
        <v>233592.14280974184</v>
      </c>
    </row>
    <row r="84" spans="1:11" s="2" customFormat="1" x14ac:dyDescent="0.3">
      <c r="A84" s="38"/>
      <c r="B84" s="39"/>
      <c r="C84" s="39"/>
      <c r="D84" s="40">
        <v>322</v>
      </c>
      <c r="E84" s="41" t="s">
        <v>59</v>
      </c>
      <c r="F84" s="42">
        <f t="shared" ref="F84:J84" si="38">SUM(F85)</f>
        <v>10000</v>
      </c>
      <c r="G84" s="42">
        <f t="shared" si="31"/>
        <v>1327.2280841462605</v>
      </c>
      <c r="H84" s="42">
        <f t="shared" si="38"/>
        <v>10000</v>
      </c>
      <c r="I84" s="42">
        <f t="shared" si="32"/>
        <v>1327.2280841462605</v>
      </c>
      <c r="J84" s="43">
        <f t="shared" si="38"/>
        <v>10000</v>
      </c>
      <c r="K84" s="42">
        <f t="shared" si="33"/>
        <v>1327.2280841462605</v>
      </c>
    </row>
    <row r="85" spans="1:11" x14ac:dyDescent="0.3">
      <c r="A85" s="44"/>
      <c r="B85" s="45"/>
      <c r="C85" s="45"/>
      <c r="D85" s="46">
        <v>3224</v>
      </c>
      <c r="E85" s="47" t="s">
        <v>96</v>
      </c>
      <c r="F85" s="48">
        <v>10000</v>
      </c>
      <c r="G85" s="48">
        <f t="shared" si="31"/>
        <v>1327.2280841462605</v>
      </c>
      <c r="H85" s="48">
        <v>10000</v>
      </c>
      <c r="I85" s="48">
        <f t="shared" si="32"/>
        <v>1327.2280841462605</v>
      </c>
      <c r="J85" s="49">
        <v>10000</v>
      </c>
      <c r="K85" s="48">
        <f t="shared" si="33"/>
        <v>1327.2280841462605</v>
      </c>
    </row>
    <row r="86" spans="1:11" s="2" customFormat="1" x14ac:dyDescent="0.3">
      <c r="A86" s="38"/>
      <c r="B86" s="39"/>
      <c r="C86" s="39"/>
      <c r="D86" s="40">
        <v>323</v>
      </c>
      <c r="E86" s="41" t="s">
        <v>28</v>
      </c>
      <c r="F86" s="42">
        <f t="shared" ref="F86:J86" si="39">SUM(F87+F88)</f>
        <v>1950000</v>
      </c>
      <c r="G86" s="42">
        <f t="shared" si="31"/>
        <v>258809.4764085208</v>
      </c>
      <c r="H86" s="42">
        <f t="shared" si="39"/>
        <v>1950000</v>
      </c>
      <c r="I86" s="42">
        <f t="shared" si="32"/>
        <v>258809.4764085208</v>
      </c>
      <c r="J86" s="43">
        <f t="shared" si="39"/>
        <v>1750000</v>
      </c>
      <c r="K86" s="42">
        <f t="shared" si="33"/>
        <v>232264.91472559559</v>
      </c>
    </row>
    <row r="87" spans="1:11" ht="31.2" x14ac:dyDescent="0.3">
      <c r="A87" s="44"/>
      <c r="B87" s="45"/>
      <c r="C87" s="45"/>
      <c r="D87" s="46">
        <v>3232</v>
      </c>
      <c r="E87" s="47" t="s">
        <v>127</v>
      </c>
      <c r="F87" s="48">
        <v>50000</v>
      </c>
      <c r="G87" s="48">
        <f t="shared" si="31"/>
        <v>6636.1404207313026</v>
      </c>
      <c r="H87" s="48">
        <v>50000</v>
      </c>
      <c r="I87" s="48">
        <f t="shared" si="32"/>
        <v>6636.1404207313026</v>
      </c>
      <c r="J87" s="49">
        <v>50000</v>
      </c>
      <c r="K87" s="48">
        <f t="shared" si="33"/>
        <v>6636.1404207313026</v>
      </c>
    </row>
    <row r="88" spans="1:11" ht="12.75" customHeight="1" x14ac:dyDescent="0.3">
      <c r="A88" s="44"/>
      <c r="B88" s="45"/>
      <c r="C88" s="45"/>
      <c r="D88" s="46">
        <v>3238</v>
      </c>
      <c r="E88" s="47" t="s">
        <v>57</v>
      </c>
      <c r="F88" s="48">
        <v>1900000</v>
      </c>
      <c r="G88" s="48">
        <f t="shared" si="31"/>
        <v>252173.3359877895</v>
      </c>
      <c r="H88" s="48">
        <v>1900000</v>
      </c>
      <c r="I88" s="48">
        <f t="shared" si="32"/>
        <v>252173.3359877895</v>
      </c>
      <c r="J88" s="49">
        <v>1700000</v>
      </c>
      <c r="K88" s="48">
        <f t="shared" si="33"/>
        <v>225628.77430486429</v>
      </c>
    </row>
    <row r="89" spans="1:11" ht="12.75" customHeight="1" x14ac:dyDescent="0.3">
      <c r="A89" s="33"/>
      <c r="B89" s="34"/>
      <c r="C89" s="34"/>
      <c r="D89" s="34">
        <v>41</v>
      </c>
      <c r="E89" s="35"/>
      <c r="F89" s="36">
        <f>F90</f>
        <v>100000</v>
      </c>
      <c r="G89" s="36">
        <f t="shared" si="31"/>
        <v>13272.280841462605</v>
      </c>
      <c r="H89" s="36">
        <f t="shared" ref="H89:J89" si="40">H90</f>
        <v>100000</v>
      </c>
      <c r="I89" s="36">
        <f t="shared" si="32"/>
        <v>13272.280841462605</v>
      </c>
      <c r="J89" s="37">
        <f t="shared" si="40"/>
        <v>100000</v>
      </c>
      <c r="K89" s="36">
        <f t="shared" si="33"/>
        <v>13272.280841462605</v>
      </c>
    </row>
    <row r="90" spans="1:11" s="2" customFormat="1" x14ac:dyDescent="0.3">
      <c r="A90" s="38"/>
      <c r="B90" s="39"/>
      <c r="C90" s="39"/>
      <c r="D90" s="40">
        <v>412</v>
      </c>
      <c r="E90" s="41" t="s">
        <v>61</v>
      </c>
      <c r="F90" s="42">
        <f t="shared" ref="F90:J90" si="41">SUM(F91)</f>
        <v>100000</v>
      </c>
      <c r="G90" s="42">
        <f t="shared" si="31"/>
        <v>13272.280841462605</v>
      </c>
      <c r="H90" s="42">
        <f t="shared" si="41"/>
        <v>100000</v>
      </c>
      <c r="I90" s="42">
        <f t="shared" si="32"/>
        <v>13272.280841462605</v>
      </c>
      <c r="J90" s="43">
        <f t="shared" si="41"/>
        <v>100000</v>
      </c>
      <c r="K90" s="42">
        <f t="shared" si="33"/>
        <v>13272.280841462605</v>
      </c>
    </row>
    <row r="91" spans="1:11" x14ac:dyDescent="0.3">
      <c r="A91" s="44"/>
      <c r="B91" s="45"/>
      <c r="C91" s="45"/>
      <c r="D91" s="46">
        <v>4123</v>
      </c>
      <c r="E91" s="47" t="s">
        <v>62</v>
      </c>
      <c r="F91" s="48">
        <v>100000</v>
      </c>
      <c r="G91" s="48">
        <f t="shared" si="31"/>
        <v>13272.280841462605</v>
      </c>
      <c r="H91" s="48">
        <v>100000</v>
      </c>
      <c r="I91" s="48">
        <f t="shared" si="32"/>
        <v>13272.280841462605</v>
      </c>
      <c r="J91" s="49">
        <v>100000</v>
      </c>
      <c r="K91" s="48">
        <f t="shared" si="33"/>
        <v>13272.280841462605</v>
      </c>
    </row>
    <row r="92" spans="1:11" s="2" customFormat="1" x14ac:dyDescent="0.3">
      <c r="A92" s="33"/>
      <c r="B92" s="34"/>
      <c r="C92" s="34"/>
      <c r="D92" s="50">
        <v>42</v>
      </c>
      <c r="E92" s="35"/>
      <c r="F92" s="36">
        <f>F93+F96</f>
        <v>1920000</v>
      </c>
      <c r="G92" s="36">
        <f t="shared" si="31"/>
        <v>254827.792156082</v>
      </c>
      <c r="H92" s="36">
        <f t="shared" ref="H92:J92" si="42">H93+H96</f>
        <v>1488220</v>
      </c>
      <c r="I92" s="36">
        <f t="shared" si="32"/>
        <v>197520.73793881477</v>
      </c>
      <c r="J92" s="37">
        <f t="shared" si="42"/>
        <v>1800000</v>
      </c>
      <c r="K92" s="36">
        <f t="shared" si="33"/>
        <v>238901.05514632689</v>
      </c>
    </row>
    <row r="93" spans="1:11" s="2" customFormat="1" x14ac:dyDescent="0.3">
      <c r="A93" s="38"/>
      <c r="B93" s="39"/>
      <c r="C93" s="39"/>
      <c r="D93" s="40">
        <v>422</v>
      </c>
      <c r="E93" s="41" t="s">
        <v>110</v>
      </c>
      <c r="F93" s="42">
        <f>SUM(F94+F95)</f>
        <v>920000</v>
      </c>
      <c r="G93" s="42">
        <f t="shared" si="31"/>
        <v>122104.98374145596</v>
      </c>
      <c r="H93" s="42">
        <f>SUM(H94+H95)</f>
        <v>682370</v>
      </c>
      <c r="I93" s="42">
        <f t="shared" si="32"/>
        <v>90566.062777888379</v>
      </c>
      <c r="J93" s="43">
        <f t="shared" ref="J93" si="43">SUM(J94+J95)</f>
        <v>800000</v>
      </c>
      <c r="K93" s="42">
        <f t="shared" si="33"/>
        <v>106178.24673170084</v>
      </c>
    </row>
    <row r="94" spans="1:11" x14ac:dyDescent="0.3">
      <c r="A94" s="44"/>
      <c r="B94" s="45"/>
      <c r="C94" s="45"/>
      <c r="D94" s="46">
        <v>4221</v>
      </c>
      <c r="E94" s="47" t="s">
        <v>63</v>
      </c>
      <c r="F94" s="48">
        <v>840000</v>
      </c>
      <c r="G94" s="48">
        <f t="shared" si="31"/>
        <v>111487.15906828588</v>
      </c>
      <c r="H94" s="48">
        <v>602370</v>
      </c>
      <c r="I94" s="48">
        <f t="shared" si="32"/>
        <v>79948.238104718286</v>
      </c>
      <c r="J94" s="49">
        <v>720000</v>
      </c>
      <c r="K94" s="48">
        <f t="shared" si="33"/>
        <v>95560.422058530748</v>
      </c>
    </row>
    <row r="95" spans="1:11" x14ac:dyDescent="0.3">
      <c r="A95" s="44"/>
      <c r="B95" s="45"/>
      <c r="C95" s="45"/>
      <c r="D95" s="46">
        <v>4222</v>
      </c>
      <c r="E95" s="47" t="s">
        <v>111</v>
      </c>
      <c r="F95" s="48">
        <v>80000</v>
      </c>
      <c r="G95" s="48">
        <f t="shared" si="31"/>
        <v>10617.824673170084</v>
      </c>
      <c r="H95" s="48">
        <v>80000</v>
      </c>
      <c r="I95" s="48">
        <f t="shared" si="32"/>
        <v>10617.824673170084</v>
      </c>
      <c r="J95" s="49">
        <v>80000</v>
      </c>
      <c r="K95" s="48">
        <f t="shared" si="33"/>
        <v>10617.824673170084</v>
      </c>
    </row>
    <row r="96" spans="1:11" s="2" customFormat="1" x14ac:dyDescent="0.3">
      <c r="A96" s="38"/>
      <c r="B96" s="39"/>
      <c r="C96" s="39"/>
      <c r="D96" s="40">
        <v>426</v>
      </c>
      <c r="E96" s="41" t="s">
        <v>130</v>
      </c>
      <c r="F96" s="42">
        <f t="shared" ref="F96:J96" si="44">SUM(F97)</f>
        <v>1000000</v>
      </c>
      <c r="G96" s="42">
        <f t="shared" si="31"/>
        <v>132722.80841462605</v>
      </c>
      <c r="H96" s="42">
        <f t="shared" si="44"/>
        <v>805850</v>
      </c>
      <c r="I96" s="42">
        <f t="shared" si="32"/>
        <v>106954.6751609264</v>
      </c>
      <c r="J96" s="43">
        <f t="shared" si="44"/>
        <v>1000000</v>
      </c>
      <c r="K96" s="42">
        <f t="shared" si="33"/>
        <v>132722.80841462605</v>
      </c>
    </row>
    <row r="97" spans="1:11" x14ac:dyDescent="0.3">
      <c r="A97" s="44"/>
      <c r="B97" s="45"/>
      <c r="C97" s="45"/>
      <c r="D97" s="46">
        <v>4262</v>
      </c>
      <c r="E97" s="47" t="s">
        <v>113</v>
      </c>
      <c r="F97" s="48">
        <v>1000000</v>
      </c>
      <c r="G97" s="48">
        <f t="shared" si="31"/>
        <v>132722.80841462605</v>
      </c>
      <c r="H97" s="48">
        <v>805850</v>
      </c>
      <c r="I97" s="48">
        <f t="shared" si="32"/>
        <v>106954.6751609264</v>
      </c>
      <c r="J97" s="49">
        <v>1000000</v>
      </c>
      <c r="K97" s="48">
        <f t="shared" si="33"/>
        <v>132722.80841462605</v>
      </c>
    </row>
    <row r="98" spans="1:11" ht="31.2" x14ac:dyDescent="0.3">
      <c r="A98" s="28" t="s">
        <v>85</v>
      </c>
      <c r="B98" s="29" t="s">
        <v>131</v>
      </c>
      <c r="C98" s="29"/>
      <c r="D98" s="29"/>
      <c r="E98" s="30" t="s">
        <v>224</v>
      </c>
      <c r="F98" s="31">
        <f t="shared" ref="F98:J98" si="45">SUM(F99)</f>
        <v>2500000</v>
      </c>
      <c r="G98" s="31">
        <f t="shared" si="31"/>
        <v>331807.02103656513</v>
      </c>
      <c r="H98" s="31">
        <f t="shared" si="45"/>
        <v>2500000</v>
      </c>
      <c r="I98" s="31">
        <f t="shared" si="32"/>
        <v>331807.02103656513</v>
      </c>
      <c r="J98" s="32">
        <f t="shared" si="45"/>
        <v>2500000</v>
      </c>
      <c r="K98" s="31">
        <f t="shared" si="33"/>
        <v>331807.02103656513</v>
      </c>
    </row>
    <row r="99" spans="1:11" x14ac:dyDescent="0.3">
      <c r="A99" s="33"/>
      <c r="B99" s="34"/>
      <c r="C99" s="34"/>
      <c r="D99" s="34">
        <v>11</v>
      </c>
      <c r="E99" s="35" t="s">
        <v>11</v>
      </c>
      <c r="F99" s="36">
        <f>SUM(F101+F104+F107)</f>
        <v>2500000</v>
      </c>
      <c r="G99" s="36">
        <f t="shared" si="31"/>
        <v>331807.02103656513</v>
      </c>
      <c r="H99" s="36">
        <f>SUM(H101+H104+H107)</f>
        <v>2500000</v>
      </c>
      <c r="I99" s="36">
        <f t="shared" si="32"/>
        <v>331807.02103656513</v>
      </c>
      <c r="J99" s="37">
        <f>SUM(J101+J104+J107)</f>
        <v>2500000</v>
      </c>
      <c r="K99" s="36">
        <f t="shared" si="33"/>
        <v>331807.02103656513</v>
      </c>
    </row>
    <row r="100" spans="1:11" x14ac:dyDescent="0.3">
      <c r="A100" s="33"/>
      <c r="B100" s="34"/>
      <c r="C100" s="34"/>
      <c r="D100" s="34">
        <v>32</v>
      </c>
      <c r="E100" s="35"/>
      <c r="F100" s="36">
        <f>F101+F104</f>
        <v>2500000</v>
      </c>
      <c r="G100" s="36">
        <f t="shared" si="31"/>
        <v>331807.02103656513</v>
      </c>
      <c r="H100" s="36">
        <f t="shared" ref="H100:J100" si="46">H101+H104</f>
        <v>2500000</v>
      </c>
      <c r="I100" s="36">
        <f t="shared" si="32"/>
        <v>331807.02103656513</v>
      </c>
      <c r="J100" s="37">
        <f t="shared" si="46"/>
        <v>2500000</v>
      </c>
      <c r="K100" s="36">
        <f t="shared" si="33"/>
        <v>331807.02103656513</v>
      </c>
    </row>
    <row r="101" spans="1:11" s="2" customFormat="1" x14ac:dyDescent="0.3">
      <c r="A101" s="38"/>
      <c r="B101" s="39"/>
      <c r="C101" s="39"/>
      <c r="D101" s="40">
        <v>323</v>
      </c>
      <c r="E101" s="41" t="s">
        <v>28</v>
      </c>
      <c r="F101" s="42">
        <f t="shared" ref="F101:J101" si="47">F102+F103</f>
        <v>2400000</v>
      </c>
      <c r="G101" s="42">
        <f t="shared" si="31"/>
        <v>318534.74019510252</v>
      </c>
      <c r="H101" s="42">
        <f t="shared" si="47"/>
        <v>2400000</v>
      </c>
      <c r="I101" s="42">
        <f t="shared" si="32"/>
        <v>318534.74019510252</v>
      </c>
      <c r="J101" s="43">
        <f t="shared" si="47"/>
        <v>2400000</v>
      </c>
      <c r="K101" s="42">
        <f t="shared" si="33"/>
        <v>318534.74019510252</v>
      </c>
    </row>
    <row r="102" spans="1:11" s="2" customFormat="1" x14ac:dyDescent="0.3">
      <c r="A102" s="44"/>
      <c r="B102" s="51"/>
      <c r="C102" s="51"/>
      <c r="D102" s="52">
        <v>3233</v>
      </c>
      <c r="E102" s="7" t="s">
        <v>44</v>
      </c>
      <c r="F102" s="53">
        <v>66035</v>
      </c>
      <c r="G102" s="53">
        <f t="shared" si="31"/>
        <v>8764.3506536598306</v>
      </c>
      <c r="H102" s="53">
        <v>66035</v>
      </c>
      <c r="I102" s="53">
        <f t="shared" si="32"/>
        <v>8764.3506536598306</v>
      </c>
      <c r="J102" s="54">
        <v>66035</v>
      </c>
      <c r="K102" s="53">
        <f t="shared" si="33"/>
        <v>8764.3506536598306</v>
      </c>
    </row>
    <row r="103" spans="1:11" x14ac:dyDescent="0.3">
      <c r="A103" s="44"/>
      <c r="B103" s="45"/>
      <c r="C103" s="45"/>
      <c r="D103" s="46">
        <v>3237</v>
      </c>
      <c r="E103" s="47" t="s">
        <v>29</v>
      </c>
      <c r="F103" s="4">
        <v>2333965</v>
      </c>
      <c r="G103" s="4">
        <f t="shared" si="31"/>
        <v>309770.38954144268</v>
      </c>
      <c r="H103" s="4">
        <v>2333965</v>
      </c>
      <c r="I103" s="4">
        <f t="shared" si="32"/>
        <v>309770.38954144268</v>
      </c>
      <c r="J103" s="10">
        <v>2333965</v>
      </c>
      <c r="K103" s="4">
        <f t="shared" si="33"/>
        <v>309770.38954144268</v>
      </c>
    </row>
    <row r="104" spans="1:11" s="2" customFormat="1" x14ac:dyDescent="0.3">
      <c r="A104" s="38"/>
      <c r="B104" s="39"/>
      <c r="C104" s="39"/>
      <c r="D104" s="40">
        <v>329</v>
      </c>
      <c r="E104" s="41"/>
      <c r="F104" s="42">
        <f t="shared" ref="F104:J104" si="48">SUM(F105)</f>
        <v>100000</v>
      </c>
      <c r="G104" s="42">
        <f t="shared" si="31"/>
        <v>13272.280841462605</v>
      </c>
      <c r="H104" s="42">
        <f t="shared" si="48"/>
        <v>100000</v>
      </c>
      <c r="I104" s="42">
        <f t="shared" si="32"/>
        <v>13272.280841462605</v>
      </c>
      <c r="J104" s="43">
        <f t="shared" si="48"/>
        <v>100000</v>
      </c>
      <c r="K104" s="42">
        <f t="shared" si="33"/>
        <v>13272.280841462605</v>
      </c>
    </row>
    <row r="105" spans="1:11" x14ac:dyDescent="0.3">
      <c r="A105" s="44"/>
      <c r="B105" s="45"/>
      <c r="C105" s="45"/>
      <c r="D105" s="46">
        <v>3293</v>
      </c>
      <c r="E105" s="47" t="s">
        <v>33</v>
      </c>
      <c r="F105" s="4">
        <v>100000</v>
      </c>
      <c r="G105" s="4">
        <f t="shared" si="31"/>
        <v>13272.280841462605</v>
      </c>
      <c r="H105" s="4">
        <v>100000</v>
      </c>
      <c r="I105" s="4">
        <f t="shared" si="32"/>
        <v>13272.280841462605</v>
      </c>
      <c r="J105" s="10">
        <v>100000</v>
      </c>
      <c r="K105" s="4">
        <f t="shared" si="33"/>
        <v>13272.280841462605</v>
      </c>
    </row>
    <row r="106" spans="1:11" s="2" customFormat="1" x14ac:dyDescent="0.3">
      <c r="A106" s="33"/>
      <c r="B106" s="34"/>
      <c r="C106" s="34"/>
      <c r="D106" s="50">
        <v>42</v>
      </c>
      <c r="E106" s="35"/>
      <c r="F106" s="57">
        <f>F107</f>
        <v>0</v>
      </c>
      <c r="G106" s="57">
        <f t="shared" si="31"/>
        <v>0</v>
      </c>
      <c r="H106" s="57">
        <f t="shared" ref="H106:J106" si="49">H107</f>
        <v>0</v>
      </c>
      <c r="I106" s="57">
        <f t="shared" si="32"/>
        <v>0</v>
      </c>
      <c r="J106" s="58">
        <f t="shared" si="49"/>
        <v>0</v>
      </c>
      <c r="K106" s="57">
        <f t="shared" si="33"/>
        <v>0</v>
      </c>
    </row>
    <row r="107" spans="1:11" x14ac:dyDescent="0.3">
      <c r="A107" s="38"/>
      <c r="B107" s="39"/>
      <c r="C107" s="39"/>
      <c r="D107" s="40">
        <v>426</v>
      </c>
      <c r="E107" s="41" t="s">
        <v>130</v>
      </c>
      <c r="F107" s="42">
        <f t="shared" ref="F107:J107" si="50">SUM(F108)</f>
        <v>0</v>
      </c>
      <c r="G107" s="42">
        <f t="shared" si="31"/>
        <v>0</v>
      </c>
      <c r="H107" s="42">
        <f t="shared" si="50"/>
        <v>0</v>
      </c>
      <c r="I107" s="42">
        <f t="shared" si="32"/>
        <v>0</v>
      </c>
      <c r="J107" s="43">
        <f t="shared" si="50"/>
        <v>0</v>
      </c>
      <c r="K107" s="42">
        <f t="shared" si="33"/>
        <v>0</v>
      </c>
    </row>
    <row r="108" spans="1:11" x14ac:dyDescent="0.3">
      <c r="A108" s="44"/>
      <c r="B108" s="45"/>
      <c r="C108" s="45"/>
      <c r="D108" s="46">
        <v>4262</v>
      </c>
      <c r="E108" s="47" t="s">
        <v>113</v>
      </c>
      <c r="F108" s="4"/>
      <c r="G108" s="4">
        <f t="shared" si="31"/>
        <v>0</v>
      </c>
      <c r="H108" s="4"/>
      <c r="I108" s="4">
        <f t="shared" si="32"/>
        <v>0</v>
      </c>
      <c r="J108" s="10"/>
      <c r="K108" s="4">
        <f t="shared" si="33"/>
        <v>0</v>
      </c>
    </row>
    <row r="109" spans="1:11" x14ac:dyDescent="0.3">
      <c r="A109" s="28" t="s">
        <v>85</v>
      </c>
      <c r="B109" s="59" t="s">
        <v>133</v>
      </c>
      <c r="C109" s="59"/>
      <c r="D109" s="59"/>
      <c r="E109" s="30" t="s">
        <v>134</v>
      </c>
      <c r="F109" s="31">
        <f t="shared" ref="F109:J109" si="51">SUM(F110+F125)</f>
        <v>2293000</v>
      </c>
      <c r="G109" s="31">
        <f t="shared" si="31"/>
        <v>304333.39969473751</v>
      </c>
      <c r="H109" s="31">
        <f t="shared" si="51"/>
        <v>2293000</v>
      </c>
      <c r="I109" s="31">
        <f t="shared" si="32"/>
        <v>304333.39969473751</v>
      </c>
      <c r="J109" s="32">
        <f t="shared" si="51"/>
        <v>2293000</v>
      </c>
      <c r="K109" s="31">
        <f t="shared" si="33"/>
        <v>304333.39969473751</v>
      </c>
    </row>
    <row r="110" spans="1:11" x14ac:dyDescent="0.3">
      <c r="A110" s="33"/>
      <c r="B110" s="34"/>
      <c r="C110" s="34"/>
      <c r="D110" s="34">
        <v>11</v>
      </c>
      <c r="E110" s="35" t="s">
        <v>11</v>
      </c>
      <c r="F110" s="36">
        <f t="shared" ref="F110:J110" si="52">SUM(F112+F114+F119+F123)</f>
        <v>2280000</v>
      </c>
      <c r="G110" s="36">
        <f t="shared" si="31"/>
        <v>302608.00318534736</v>
      </c>
      <c r="H110" s="36">
        <f t="shared" si="52"/>
        <v>2280000</v>
      </c>
      <c r="I110" s="36">
        <f t="shared" si="32"/>
        <v>302608.00318534736</v>
      </c>
      <c r="J110" s="37">
        <f t="shared" si="52"/>
        <v>2280000</v>
      </c>
      <c r="K110" s="36">
        <f t="shared" si="33"/>
        <v>302608.00318534736</v>
      </c>
    </row>
    <row r="111" spans="1:11" x14ac:dyDescent="0.3">
      <c r="A111" s="33"/>
      <c r="B111" s="34"/>
      <c r="C111" s="34"/>
      <c r="D111" s="34">
        <v>32</v>
      </c>
      <c r="E111" s="35"/>
      <c r="F111" s="36">
        <f>F112+F114+F119+F123</f>
        <v>2280000</v>
      </c>
      <c r="G111" s="36">
        <f t="shared" si="31"/>
        <v>302608.00318534736</v>
      </c>
      <c r="H111" s="36">
        <f t="shared" ref="H111:J111" si="53">H112+H114+H119+H123</f>
        <v>2280000</v>
      </c>
      <c r="I111" s="36">
        <f t="shared" si="32"/>
        <v>302608.00318534736</v>
      </c>
      <c r="J111" s="37">
        <f t="shared" si="53"/>
        <v>2280000</v>
      </c>
      <c r="K111" s="36">
        <f t="shared" si="33"/>
        <v>302608.00318534736</v>
      </c>
    </row>
    <row r="112" spans="1:11" x14ac:dyDescent="0.3">
      <c r="A112" s="38"/>
      <c r="B112" s="39"/>
      <c r="C112" s="39"/>
      <c r="D112" s="40">
        <v>321</v>
      </c>
      <c r="E112" s="41" t="s">
        <v>25</v>
      </c>
      <c r="F112" s="42">
        <f t="shared" ref="F112:J112" si="54">SUM(F113)</f>
        <v>250000</v>
      </c>
      <c r="G112" s="42">
        <f t="shared" si="31"/>
        <v>33180.702103656513</v>
      </c>
      <c r="H112" s="42">
        <f t="shared" si="54"/>
        <v>250000</v>
      </c>
      <c r="I112" s="42">
        <f t="shared" si="32"/>
        <v>33180.702103656513</v>
      </c>
      <c r="J112" s="43">
        <f t="shared" si="54"/>
        <v>250000</v>
      </c>
      <c r="K112" s="42">
        <f t="shared" si="33"/>
        <v>33180.702103656513</v>
      </c>
    </row>
    <row r="113" spans="1:11" x14ac:dyDescent="0.3">
      <c r="A113" s="44"/>
      <c r="B113" s="45"/>
      <c r="C113" s="45"/>
      <c r="D113" s="46">
        <v>3211</v>
      </c>
      <c r="E113" s="47" t="s">
        <v>26</v>
      </c>
      <c r="F113" s="4">
        <v>250000</v>
      </c>
      <c r="G113" s="4">
        <f t="shared" si="31"/>
        <v>33180.702103656513</v>
      </c>
      <c r="H113" s="4">
        <v>250000</v>
      </c>
      <c r="I113" s="4">
        <f t="shared" si="32"/>
        <v>33180.702103656513</v>
      </c>
      <c r="J113" s="10">
        <v>250000</v>
      </c>
      <c r="K113" s="4">
        <f t="shared" si="33"/>
        <v>33180.702103656513</v>
      </c>
    </row>
    <row r="114" spans="1:11" x14ac:dyDescent="0.3">
      <c r="A114" s="38"/>
      <c r="B114" s="39"/>
      <c r="C114" s="39"/>
      <c r="D114" s="40">
        <v>323</v>
      </c>
      <c r="E114" s="41" t="s">
        <v>28</v>
      </c>
      <c r="F114" s="42">
        <f t="shared" ref="F114:J114" si="55">SUM(F115+F116+F117+F118)</f>
        <v>320000</v>
      </c>
      <c r="G114" s="42">
        <f t="shared" si="31"/>
        <v>42471.298692680335</v>
      </c>
      <c r="H114" s="42">
        <f t="shared" si="55"/>
        <v>320000</v>
      </c>
      <c r="I114" s="42">
        <f t="shared" si="32"/>
        <v>42471.298692680335</v>
      </c>
      <c r="J114" s="43">
        <f t="shared" si="55"/>
        <v>320000</v>
      </c>
      <c r="K114" s="42">
        <f t="shared" si="33"/>
        <v>42471.298692680335</v>
      </c>
    </row>
    <row r="115" spans="1:11" x14ac:dyDescent="0.3">
      <c r="A115" s="44"/>
      <c r="B115" s="45"/>
      <c r="C115" s="45"/>
      <c r="D115" s="46">
        <v>3231</v>
      </c>
      <c r="E115" s="47" t="s">
        <v>135</v>
      </c>
      <c r="F115" s="4">
        <v>100000</v>
      </c>
      <c r="G115" s="4">
        <f t="shared" si="31"/>
        <v>13272.280841462605</v>
      </c>
      <c r="H115" s="4">
        <v>100000</v>
      </c>
      <c r="I115" s="4">
        <f t="shared" si="32"/>
        <v>13272.280841462605</v>
      </c>
      <c r="J115" s="10">
        <v>100000</v>
      </c>
      <c r="K115" s="4">
        <f t="shared" si="33"/>
        <v>13272.280841462605</v>
      </c>
    </row>
    <row r="116" spans="1:11" x14ac:dyDescent="0.3">
      <c r="A116" s="44"/>
      <c r="B116" s="45"/>
      <c r="C116" s="45"/>
      <c r="D116" s="46">
        <v>3237</v>
      </c>
      <c r="E116" s="47" t="s">
        <v>29</v>
      </c>
      <c r="F116" s="4">
        <v>100000</v>
      </c>
      <c r="G116" s="4">
        <f t="shared" si="31"/>
        <v>13272.280841462605</v>
      </c>
      <c r="H116" s="4">
        <v>100000</v>
      </c>
      <c r="I116" s="4">
        <f t="shared" si="32"/>
        <v>13272.280841462605</v>
      </c>
      <c r="J116" s="10">
        <v>100000</v>
      </c>
      <c r="K116" s="4">
        <f t="shared" si="33"/>
        <v>13272.280841462605</v>
      </c>
    </row>
    <row r="117" spans="1:11" x14ac:dyDescent="0.3">
      <c r="A117" s="44"/>
      <c r="B117" s="45"/>
      <c r="C117" s="45"/>
      <c r="D117" s="46">
        <v>3235</v>
      </c>
      <c r="E117" s="47" t="s">
        <v>30</v>
      </c>
      <c r="F117" s="4">
        <v>50000</v>
      </c>
      <c r="G117" s="4">
        <f t="shared" si="31"/>
        <v>6636.1404207313026</v>
      </c>
      <c r="H117" s="4">
        <v>50000</v>
      </c>
      <c r="I117" s="4">
        <f t="shared" si="32"/>
        <v>6636.1404207313026</v>
      </c>
      <c r="J117" s="10">
        <v>50000</v>
      </c>
      <c r="K117" s="4">
        <f t="shared" si="33"/>
        <v>6636.1404207313026</v>
      </c>
    </row>
    <row r="118" spans="1:11" x14ac:dyDescent="0.3">
      <c r="A118" s="44"/>
      <c r="B118" s="45"/>
      <c r="C118" s="45"/>
      <c r="D118" s="46">
        <v>3239</v>
      </c>
      <c r="E118" s="47" t="s">
        <v>31</v>
      </c>
      <c r="F118" s="4">
        <v>70000</v>
      </c>
      <c r="G118" s="4">
        <f t="shared" si="31"/>
        <v>9290.596589023824</v>
      </c>
      <c r="H118" s="4">
        <v>70000</v>
      </c>
      <c r="I118" s="4">
        <f t="shared" si="32"/>
        <v>9290.596589023824</v>
      </c>
      <c r="J118" s="10">
        <v>70000</v>
      </c>
      <c r="K118" s="4">
        <f t="shared" si="33"/>
        <v>9290.596589023824</v>
      </c>
    </row>
    <row r="119" spans="1:11" x14ac:dyDescent="0.3">
      <c r="A119" s="38"/>
      <c r="B119" s="39"/>
      <c r="C119" s="39"/>
      <c r="D119" s="40">
        <v>329</v>
      </c>
      <c r="E119" s="41" t="s">
        <v>32</v>
      </c>
      <c r="F119" s="42">
        <f t="shared" ref="F119:J119" si="56">SUM(F120+F121+F122)</f>
        <v>1560000</v>
      </c>
      <c r="G119" s="42">
        <f t="shared" si="31"/>
        <v>207047.58112681663</v>
      </c>
      <c r="H119" s="42">
        <f t="shared" si="56"/>
        <v>1560000</v>
      </c>
      <c r="I119" s="42">
        <f t="shared" si="32"/>
        <v>207047.58112681663</v>
      </c>
      <c r="J119" s="43">
        <f t="shared" si="56"/>
        <v>1560000</v>
      </c>
      <c r="K119" s="42">
        <f t="shared" si="33"/>
        <v>207047.58112681663</v>
      </c>
    </row>
    <row r="120" spans="1:11" x14ac:dyDescent="0.3">
      <c r="A120" s="44"/>
      <c r="B120" s="45"/>
      <c r="C120" s="45"/>
      <c r="D120" s="46">
        <v>3293</v>
      </c>
      <c r="E120" s="47" t="s">
        <v>33</v>
      </c>
      <c r="F120" s="4">
        <v>300000</v>
      </c>
      <c r="G120" s="4">
        <f t="shared" si="31"/>
        <v>39816.842524387816</v>
      </c>
      <c r="H120" s="4">
        <v>300000</v>
      </c>
      <c r="I120" s="4">
        <f t="shared" si="32"/>
        <v>39816.842524387816</v>
      </c>
      <c r="J120" s="10">
        <v>300000</v>
      </c>
      <c r="K120" s="4">
        <f t="shared" si="33"/>
        <v>39816.842524387816</v>
      </c>
    </row>
    <row r="121" spans="1:11" x14ac:dyDescent="0.3">
      <c r="A121" s="44"/>
      <c r="B121" s="45"/>
      <c r="C121" s="45"/>
      <c r="D121" s="46">
        <v>3294</v>
      </c>
      <c r="E121" s="47" t="s">
        <v>104</v>
      </c>
      <c r="F121" s="4">
        <v>1250000</v>
      </c>
      <c r="G121" s="4">
        <f t="shared" si="31"/>
        <v>165903.51051828256</v>
      </c>
      <c r="H121" s="4">
        <v>1250000</v>
      </c>
      <c r="I121" s="4">
        <f t="shared" si="32"/>
        <v>165903.51051828256</v>
      </c>
      <c r="J121" s="10">
        <v>1250000</v>
      </c>
      <c r="K121" s="4">
        <f t="shared" si="33"/>
        <v>165903.51051828256</v>
      </c>
    </row>
    <row r="122" spans="1:11" x14ac:dyDescent="0.3">
      <c r="A122" s="44"/>
      <c r="B122" s="45"/>
      <c r="C122" s="45"/>
      <c r="D122" s="46">
        <v>3299</v>
      </c>
      <c r="E122" s="47" t="s">
        <v>32</v>
      </c>
      <c r="F122" s="4">
        <v>10000</v>
      </c>
      <c r="G122" s="4">
        <f t="shared" si="31"/>
        <v>1327.2280841462605</v>
      </c>
      <c r="H122" s="4">
        <v>10000</v>
      </c>
      <c r="I122" s="4">
        <f t="shared" si="32"/>
        <v>1327.2280841462605</v>
      </c>
      <c r="J122" s="10">
        <v>10000</v>
      </c>
      <c r="K122" s="4">
        <f t="shared" si="33"/>
        <v>1327.2280841462605</v>
      </c>
    </row>
    <row r="123" spans="1:11" ht="31.2" x14ac:dyDescent="0.3">
      <c r="A123" s="38"/>
      <c r="B123" s="39"/>
      <c r="C123" s="39"/>
      <c r="D123" s="40">
        <v>324</v>
      </c>
      <c r="E123" s="41" t="s">
        <v>46</v>
      </c>
      <c r="F123" s="42">
        <f t="shared" ref="F123:J123" si="57">SUM(F124)</f>
        <v>150000</v>
      </c>
      <c r="G123" s="42">
        <f t="shared" si="31"/>
        <v>19908.421262193908</v>
      </c>
      <c r="H123" s="42">
        <f t="shared" si="57"/>
        <v>150000</v>
      </c>
      <c r="I123" s="42">
        <f t="shared" si="32"/>
        <v>19908.421262193908</v>
      </c>
      <c r="J123" s="43">
        <f t="shared" si="57"/>
        <v>150000</v>
      </c>
      <c r="K123" s="42">
        <f t="shared" si="33"/>
        <v>19908.421262193908</v>
      </c>
    </row>
    <row r="124" spans="1:11" ht="31.2" x14ac:dyDescent="0.3">
      <c r="A124" s="44"/>
      <c r="B124" s="45"/>
      <c r="C124" s="45"/>
      <c r="D124" s="46">
        <v>3241</v>
      </c>
      <c r="E124" s="47" t="s">
        <v>46</v>
      </c>
      <c r="F124" s="4">
        <v>150000</v>
      </c>
      <c r="G124" s="4">
        <f t="shared" si="31"/>
        <v>19908.421262193908</v>
      </c>
      <c r="H124" s="4">
        <v>150000</v>
      </c>
      <c r="I124" s="4">
        <f t="shared" si="32"/>
        <v>19908.421262193908</v>
      </c>
      <c r="J124" s="10">
        <v>150000</v>
      </c>
      <c r="K124" s="4">
        <f t="shared" si="33"/>
        <v>19908.421262193908</v>
      </c>
    </row>
    <row r="125" spans="1:11" x14ac:dyDescent="0.3">
      <c r="A125" s="33"/>
      <c r="B125" s="34"/>
      <c r="C125" s="34"/>
      <c r="D125" s="34">
        <v>52</v>
      </c>
      <c r="E125" s="35" t="s">
        <v>114</v>
      </c>
      <c r="F125" s="36">
        <v>13000</v>
      </c>
      <c r="G125" s="36">
        <f t="shared" si="31"/>
        <v>1725.3965093901386</v>
      </c>
      <c r="H125" s="36">
        <v>13000</v>
      </c>
      <c r="I125" s="36">
        <f t="shared" si="32"/>
        <v>1725.3965093901386</v>
      </c>
      <c r="J125" s="37">
        <v>13000</v>
      </c>
      <c r="K125" s="36">
        <f t="shared" si="33"/>
        <v>1725.3965093901386</v>
      </c>
    </row>
    <row r="126" spans="1:11" x14ac:dyDescent="0.3">
      <c r="A126" s="33"/>
      <c r="B126" s="34"/>
      <c r="C126" s="34"/>
      <c r="D126" s="34">
        <v>32</v>
      </c>
      <c r="E126" s="35"/>
      <c r="F126" s="36">
        <f>F127</f>
        <v>13000</v>
      </c>
      <c r="G126" s="36">
        <f t="shared" si="31"/>
        <v>1725.3965093901386</v>
      </c>
      <c r="H126" s="36">
        <f t="shared" ref="H126:J126" si="58">H127</f>
        <v>13000</v>
      </c>
      <c r="I126" s="36">
        <f t="shared" si="32"/>
        <v>1725.3965093901386</v>
      </c>
      <c r="J126" s="37">
        <f t="shared" si="58"/>
        <v>13000</v>
      </c>
      <c r="K126" s="36">
        <f t="shared" si="33"/>
        <v>1725.3965093901386</v>
      </c>
    </row>
    <row r="127" spans="1:11" x14ac:dyDescent="0.3">
      <c r="A127" s="38"/>
      <c r="B127" s="60"/>
      <c r="C127" s="60"/>
      <c r="D127" s="61">
        <v>3239</v>
      </c>
      <c r="E127" s="62" t="s">
        <v>31</v>
      </c>
      <c r="F127" s="63">
        <v>13000</v>
      </c>
      <c r="G127" s="63">
        <f t="shared" si="31"/>
        <v>1725.3965093901386</v>
      </c>
      <c r="H127" s="63">
        <v>13000</v>
      </c>
      <c r="I127" s="63">
        <f t="shared" si="32"/>
        <v>1725.3965093901386</v>
      </c>
      <c r="J127" s="64">
        <v>13000</v>
      </c>
      <c r="K127" s="63">
        <f t="shared" si="33"/>
        <v>1725.3965093901386</v>
      </c>
    </row>
    <row r="128" spans="1:11" x14ac:dyDescent="0.3">
      <c r="A128" s="28" t="s">
        <v>85</v>
      </c>
      <c r="B128" s="59" t="s">
        <v>136</v>
      </c>
      <c r="C128" s="59"/>
      <c r="D128" s="59"/>
      <c r="E128" s="30" t="s">
        <v>137</v>
      </c>
      <c r="F128" s="31">
        <f t="shared" ref="F128:J128" si="59">SUM(F129)</f>
        <v>3250000</v>
      </c>
      <c r="G128" s="31">
        <f t="shared" si="31"/>
        <v>431349.12734753464</v>
      </c>
      <c r="H128" s="31">
        <f t="shared" si="59"/>
        <v>3250000</v>
      </c>
      <c r="I128" s="31">
        <f t="shared" si="32"/>
        <v>431349.12734753464</v>
      </c>
      <c r="J128" s="32">
        <f t="shared" si="59"/>
        <v>3250000</v>
      </c>
      <c r="K128" s="31">
        <f t="shared" si="33"/>
        <v>431349.12734753464</v>
      </c>
    </row>
    <row r="129" spans="1:11" x14ac:dyDescent="0.3">
      <c r="A129" s="33"/>
      <c r="B129" s="34"/>
      <c r="C129" s="34"/>
      <c r="D129" s="34">
        <v>11</v>
      </c>
      <c r="E129" s="35" t="s">
        <v>11</v>
      </c>
      <c r="F129" s="36">
        <f>F130+F135</f>
        <v>3250000</v>
      </c>
      <c r="G129" s="36">
        <f t="shared" si="31"/>
        <v>431349.12734753464</v>
      </c>
      <c r="H129" s="36">
        <f t="shared" ref="H129:J129" si="60">H130+H135</f>
        <v>3250000</v>
      </c>
      <c r="I129" s="36">
        <f t="shared" si="32"/>
        <v>431349.12734753464</v>
      </c>
      <c r="J129" s="37">
        <f t="shared" si="60"/>
        <v>3250000</v>
      </c>
      <c r="K129" s="36">
        <f t="shared" si="33"/>
        <v>431349.12734753464</v>
      </c>
    </row>
    <row r="130" spans="1:11" x14ac:dyDescent="0.3">
      <c r="A130" s="33"/>
      <c r="B130" s="34"/>
      <c r="C130" s="34"/>
      <c r="D130" s="34">
        <v>36</v>
      </c>
      <c r="E130" s="35"/>
      <c r="F130" s="36">
        <f>F131+F133</f>
        <v>1750000</v>
      </c>
      <c r="G130" s="36">
        <f t="shared" si="31"/>
        <v>232264.91472559559</v>
      </c>
      <c r="H130" s="36">
        <f t="shared" ref="H130:J130" si="61">H131+H133</f>
        <v>1750000</v>
      </c>
      <c r="I130" s="36">
        <f t="shared" si="32"/>
        <v>232264.91472559559</v>
      </c>
      <c r="J130" s="37">
        <f t="shared" si="61"/>
        <v>1750000</v>
      </c>
      <c r="K130" s="36">
        <f t="shared" si="33"/>
        <v>232264.91472559559</v>
      </c>
    </row>
    <row r="131" spans="1:11" s="2" customFormat="1" x14ac:dyDescent="0.3">
      <c r="A131" s="38"/>
      <c r="B131" s="61"/>
      <c r="C131" s="61"/>
      <c r="D131" s="40">
        <v>363</v>
      </c>
      <c r="E131" s="5" t="s">
        <v>12</v>
      </c>
      <c r="F131" s="42">
        <f>F132</f>
        <v>1500000</v>
      </c>
      <c r="G131" s="42">
        <f t="shared" si="31"/>
        <v>199084.21262193908</v>
      </c>
      <c r="H131" s="42">
        <f t="shared" ref="H131:J131" si="62">H132</f>
        <v>1500000</v>
      </c>
      <c r="I131" s="42">
        <f t="shared" si="32"/>
        <v>199084.21262193908</v>
      </c>
      <c r="J131" s="43">
        <f t="shared" si="62"/>
        <v>1500000</v>
      </c>
      <c r="K131" s="42">
        <f t="shared" si="33"/>
        <v>199084.21262193908</v>
      </c>
    </row>
    <row r="132" spans="1:11" ht="31.2" x14ac:dyDescent="0.3">
      <c r="A132" s="44"/>
      <c r="B132" s="52"/>
      <c r="C132" s="52"/>
      <c r="D132" s="52">
        <v>3631</v>
      </c>
      <c r="E132" s="7" t="s">
        <v>13</v>
      </c>
      <c r="F132" s="4">
        <v>1500000</v>
      </c>
      <c r="G132" s="4">
        <f t="shared" si="31"/>
        <v>199084.21262193908</v>
      </c>
      <c r="H132" s="4">
        <v>1500000</v>
      </c>
      <c r="I132" s="4">
        <f t="shared" si="32"/>
        <v>199084.21262193908</v>
      </c>
      <c r="J132" s="10">
        <v>1500000</v>
      </c>
      <c r="K132" s="4">
        <f t="shared" si="33"/>
        <v>199084.21262193908</v>
      </c>
    </row>
    <row r="133" spans="1:11" s="2" customFormat="1" x14ac:dyDescent="0.3">
      <c r="A133" s="38"/>
      <c r="B133" s="61"/>
      <c r="C133" s="61"/>
      <c r="D133" s="40">
        <v>369</v>
      </c>
      <c r="E133" s="41" t="s">
        <v>138</v>
      </c>
      <c r="F133" s="42">
        <f>F134</f>
        <v>250000</v>
      </c>
      <c r="G133" s="42">
        <f t="shared" si="31"/>
        <v>33180.702103656513</v>
      </c>
      <c r="H133" s="42">
        <f t="shared" ref="H133:J133" si="63">H134</f>
        <v>250000</v>
      </c>
      <c r="I133" s="42">
        <f t="shared" si="32"/>
        <v>33180.702103656513</v>
      </c>
      <c r="J133" s="43">
        <f t="shared" si="63"/>
        <v>250000</v>
      </c>
      <c r="K133" s="42">
        <f t="shared" si="33"/>
        <v>33180.702103656513</v>
      </c>
    </row>
    <row r="134" spans="1:11" ht="31.2" x14ac:dyDescent="0.3">
      <c r="A134" s="44"/>
      <c r="B134" s="52"/>
      <c r="C134" s="52"/>
      <c r="D134" s="52">
        <v>3691</v>
      </c>
      <c r="E134" s="47" t="s">
        <v>139</v>
      </c>
      <c r="F134" s="4">
        <v>250000</v>
      </c>
      <c r="G134" s="4">
        <f t="shared" si="31"/>
        <v>33180.702103656513</v>
      </c>
      <c r="H134" s="4">
        <v>250000</v>
      </c>
      <c r="I134" s="4">
        <f t="shared" si="32"/>
        <v>33180.702103656513</v>
      </c>
      <c r="J134" s="10">
        <v>250000</v>
      </c>
      <c r="K134" s="4">
        <f t="shared" si="33"/>
        <v>33180.702103656513</v>
      </c>
    </row>
    <row r="135" spans="1:11" s="2" customFormat="1" x14ac:dyDescent="0.3">
      <c r="A135" s="33"/>
      <c r="B135" s="50"/>
      <c r="C135" s="50"/>
      <c r="D135" s="50">
        <v>38</v>
      </c>
      <c r="E135" s="35"/>
      <c r="F135" s="57">
        <f>F136</f>
        <v>1500000</v>
      </c>
      <c r="G135" s="57">
        <f t="shared" si="31"/>
        <v>199084.21262193908</v>
      </c>
      <c r="H135" s="57">
        <f t="shared" ref="H135:J135" si="64">H136</f>
        <v>1500000</v>
      </c>
      <c r="I135" s="57">
        <f t="shared" si="32"/>
        <v>199084.21262193908</v>
      </c>
      <c r="J135" s="58">
        <f t="shared" si="64"/>
        <v>1500000</v>
      </c>
      <c r="K135" s="57">
        <f t="shared" si="33"/>
        <v>199084.21262193908</v>
      </c>
    </row>
    <row r="136" spans="1:11" s="2" customFormat="1" x14ac:dyDescent="0.3">
      <c r="A136" s="38"/>
      <c r="B136" s="39"/>
      <c r="C136" s="39"/>
      <c r="D136" s="40">
        <v>381</v>
      </c>
      <c r="E136" s="41" t="s">
        <v>41</v>
      </c>
      <c r="F136" s="65">
        <f t="shared" ref="F136:J136" si="65">SUM(F137)</f>
        <v>1500000</v>
      </c>
      <c r="G136" s="65">
        <f t="shared" ref="G136:G199" si="66">F136/7.5345</f>
        <v>199084.21262193908</v>
      </c>
      <c r="H136" s="65">
        <f t="shared" si="65"/>
        <v>1500000</v>
      </c>
      <c r="I136" s="65">
        <f t="shared" ref="I136:I199" si="67">H136/7.5345</f>
        <v>199084.21262193908</v>
      </c>
      <c r="J136" s="66">
        <f t="shared" si="65"/>
        <v>1500000</v>
      </c>
      <c r="K136" s="65">
        <f t="shared" ref="K136:K199" si="68">J136/7.5345</f>
        <v>199084.21262193908</v>
      </c>
    </row>
    <row r="137" spans="1:11" x14ac:dyDescent="0.3">
      <c r="A137" s="44"/>
      <c r="B137" s="45"/>
      <c r="C137" s="45"/>
      <c r="D137" s="46">
        <v>3811</v>
      </c>
      <c r="E137" s="47" t="s">
        <v>17</v>
      </c>
      <c r="F137" s="4">
        <v>1500000</v>
      </c>
      <c r="G137" s="4">
        <f t="shared" si="66"/>
        <v>199084.21262193908</v>
      </c>
      <c r="H137" s="4">
        <v>1500000</v>
      </c>
      <c r="I137" s="4">
        <f t="shared" si="67"/>
        <v>199084.21262193908</v>
      </c>
      <c r="J137" s="10">
        <v>1500000</v>
      </c>
      <c r="K137" s="4">
        <f t="shared" si="68"/>
        <v>199084.21262193908</v>
      </c>
    </row>
    <row r="138" spans="1:11" ht="31.2" x14ac:dyDescent="0.3">
      <c r="A138" s="28" t="s">
        <v>85</v>
      </c>
      <c r="B138" s="59" t="s">
        <v>140</v>
      </c>
      <c r="C138" s="59"/>
      <c r="D138" s="59"/>
      <c r="E138" s="30" t="s">
        <v>141</v>
      </c>
      <c r="F138" s="31">
        <f t="shared" ref="F138:J138" si="69">SUM(F139)</f>
        <v>12970000</v>
      </c>
      <c r="G138" s="31">
        <f t="shared" si="66"/>
        <v>1721414.8251376997</v>
      </c>
      <c r="H138" s="31">
        <f t="shared" si="69"/>
        <v>12970000</v>
      </c>
      <c r="I138" s="31">
        <f t="shared" si="67"/>
        <v>1721414.8251376997</v>
      </c>
      <c r="J138" s="32">
        <f t="shared" si="69"/>
        <v>12970000</v>
      </c>
      <c r="K138" s="31">
        <f t="shared" si="68"/>
        <v>1721414.8251376997</v>
      </c>
    </row>
    <row r="139" spans="1:11" x14ac:dyDescent="0.3">
      <c r="A139" s="33"/>
      <c r="B139" s="34"/>
      <c r="C139" s="34"/>
      <c r="D139" s="34">
        <v>11</v>
      </c>
      <c r="E139" s="35" t="s">
        <v>11</v>
      </c>
      <c r="F139" s="36">
        <f>SUM(F141+F145+F147+F150+F153+F156)</f>
        <v>12970000</v>
      </c>
      <c r="G139" s="36">
        <f t="shared" si="66"/>
        <v>1721414.8251376997</v>
      </c>
      <c r="H139" s="36">
        <f t="shared" ref="H139:J139" si="70">SUM(H141+H145+H147+H150+H153+H156)</f>
        <v>12970000</v>
      </c>
      <c r="I139" s="36">
        <f t="shared" si="67"/>
        <v>1721414.8251376997</v>
      </c>
      <c r="J139" s="37">
        <f t="shared" si="70"/>
        <v>12970000</v>
      </c>
      <c r="K139" s="36">
        <f t="shared" si="68"/>
        <v>1721414.8251376997</v>
      </c>
    </row>
    <row r="140" spans="1:11" x14ac:dyDescent="0.3">
      <c r="A140" s="33"/>
      <c r="B140" s="34"/>
      <c r="C140" s="34"/>
      <c r="D140" s="34">
        <v>32</v>
      </c>
      <c r="E140" s="35"/>
      <c r="F140" s="36">
        <f>F141+F145+F147</f>
        <v>470000</v>
      </c>
      <c r="G140" s="36">
        <f t="shared" si="66"/>
        <v>62379.719954874243</v>
      </c>
      <c r="H140" s="36">
        <f t="shared" ref="H140:J140" si="71">H141+H145+H147</f>
        <v>470000</v>
      </c>
      <c r="I140" s="36">
        <f t="shared" si="67"/>
        <v>62379.719954874243</v>
      </c>
      <c r="J140" s="37">
        <f t="shared" si="71"/>
        <v>470000</v>
      </c>
      <c r="K140" s="36">
        <f t="shared" si="68"/>
        <v>62379.719954874243</v>
      </c>
    </row>
    <row r="141" spans="1:11" x14ac:dyDescent="0.3">
      <c r="A141" s="38"/>
      <c r="B141" s="40"/>
      <c r="C141" s="40"/>
      <c r="D141" s="40">
        <v>323</v>
      </c>
      <c r="E141" s="41" t="s">
        <v>28</v>
      </c>
      <c r="F141" s="42">
        <f t="shared" ref="F141:J141" si="72">SUM(F142+F143+F144)</f>
        <v>400000</v>
      </c>
      <c r="G141" s="42">
        <f t="shared" si="66"/>
        <v>53089.123365850421</v>
      </c>
      <c r="H141" s="42">
        <f t="shared" si="72"/>
        <v>400000</v>
      </c>
      <c r="I141" s="42">
        <f t="shared" si="67"/>
        <v>53089.123365850421</v>
      </c>
      <c r="J141" s="43">
        <f t="shared" si="72"/>
        <v>400000</v>
      </c>
      <c r="K141" s="42">
        <f t="shared" si="68"/>
        <v>53089.123365850421</v>
      </c>
    </row>
    <row r="142" spans="1:11" x14ac:dyDescent="0.3">
      <c r="A142" s="44"/>
      <c r="B142" s="52"/>
      <c r="C142" s="52"/>
      <c r="D142" s="52">
        <v>3235</v>
      </c>
      <c r="E142" s="7" t="s">
        <v>30</v>
      </c>
      <c r="F142" s="4">
        <v>80000</v>
      </c>
      <c r="G142" s="4">
        <f t="shared" si="66"/>
        <v>10617.824673170084</v>
      </c>
      <c r="H142" s="4">
        <v>80000</v>
      </c>
      <c r="I142" s="4">
        <f t="shared" si="67"/>
        <v>10617.824673170084</v>
      </c>
      <c r="J142" s="10">
        <v>80000</v>
      </c>
      <c r="K142" s="4">
        <f t="shared" si="68"/>
        <v>10617.824673170084</v>
      </c>
    </row>
    <row r="143" spans="1:11" x14ac:dyDescent="0.3">
      <c r="A143" s="44"/>
      <c r="B143" s="52"/>
      <c r="C143" s="52"/>
      <c r="D143" s="52">
        <v>3237</v>
      </c>
      <c r="E143" s="7" t="s">
        <v>29</v>
      </c>
      <c r="F143" s="4">
        <v>80000</v>
      </c>
      <c r="G143" s="4">
        <f t="shared" si="66"/>
        <v>10617.824673170084</v>
      </c>
      <c r="H143" s="4">
        <v>80000</v>
      </c>
      <c r="I143" s="4">
        <f t="shared" si="67"/>
        <v>10617.824673170084</v>
      </c>
      <c r="J143" s="10">
        <v>80000</v>
      </c>
      <c r="K143" s="4">
        <f t="shared" si="68"/>
        <v>10617.824673170084</v>
      </c>
    </row>
    <row r="144" spans="1:11" x14ac:dyDescent="0.3">
      <c r="A144" s="44"/>
      <c r="B144" s="52"/>
      <c r="C144" s="52"/>
      <c r="D144" s="52">
        <v>3239</v>
      </c>
      <c r="E144" s="7" t="s">
        <v>31</v>
      </c>
      <c r="F144" s="4">
        <v>240000</v>
      </c>
      <c r="G144" s="4">
        <f t="shared" si="66"/>
        <v>31853.474019510249</v>
      </c>
      <c r="H144" s="4">
        <v>240000</v>
      </c>
      <c r="I144" s="4">
        <f t="shared" si="67"/>
        <v>31853.474019510249</v>
      </c>
      <c r="J144" s="10">
        <v>240000</v>
      </c>
      <c r="K144" s="4">
        <f t="shared" si="68"/>
        <v>31853.474019510249</v>
      </c>
    </row>
    <row r="145" spans="1:11" x14ac:dyDescent="0.3">
      <c r="A145" s="38"/>
      <c r="B145" s="60"/>
      <c r="C145" s="60"/>
      <c r="D145" s="40">
        <v>329</v>
      </c>
      <c r="E145" s="41" t="s">
        <v>32</v>
      </c>
      <c r="F145" s="42">
        <f t="shared" ref="F145:J145" si="73">SUM(F146)</f>
        <v>40000</v>
      </c>
      <c r="G145" s="42">
        <f t="shared" si="66"/>
        <v>5308.9123365850419</v>
      </c>
      <c r="H145" s="42">
        <f t="shared" si="73"/>
        <v>40000</v>
      </c>
      <c r="I145" s="42">
        <f t="shared" si="67"/>
        <v>5308.9123365850419</v>
      </c>
      <c r="J145" s="43">
        <f t="shared" si="73"/>
        <v>40000</v>
      </c>
      <c r="K145" s="42">
        <f t="shared" si="68"/>
        <v>5308.9123365850419</v>
      </c>
    </row>
    <row r="146" spans="1:11" x14ac:dyDescent="0.3">
      <c r="A146" s="44"/>
      <c r="B146" s="45"/>
      <c r="C146" s="45"/>
      <c r="D146" s="46">
        <v>3293</v>
      </c>
      <c r="E146" s="47" t="s">
        <v>33</v>
      </c>
      <c r="F146" s="4">
        <v>40000</v>
      </c>
      <c r="G146" s="4">
        <f t="shared" si="66"/>
        <v>5308.9123365850419</v>
      </c>
      <c r="H146" s="4">
        <v>40000</v>
      </c>
      <c r="I146" s="4">
        <f t="shared" si="67"/>
        <v>5308.9123365850419</v>
      </c>
      <c r="J146" s="10">
        <v>40000</v>
      </c>
      <c r="K146" s="4">
        <f t="shared" si="68"/>
        <v>5308.9123365850419</v>
      </c>
    </row>
    <row r="147" spans="1:11" s="2" customFormat="1" ht="31.2" x14ac:dyDescent="0.3">
      <c r="A147" s="38"/>
      <c r="B147" s="39"/>
      <c r="C147" s="39"/>
      <c r="D147" s="40">
        <v>324</v>
      </c>
      <c r="E147" s="41" t="s">
        <v>142</v>
      </c>
      <c r="F147" s="42">
        <f t="shared" ref="F147:J147" si="74">SUM(F148)</f>
        <v>30000</v>
      </c>
      <c r="G147" s="42">
        <f t="shared" si="66"/>
        <v>3981.6842524387812</v>
      </c>
      <c r="H147" s="42">
        <f t="shared" si="74"/>
        <v>30000</v>
      </c>
      <c r="I147" s="42">
        <f t="shared" si="67"/>
        <v>3981.6842524387812</v>
      </c>
      <c r="J147" s="43">
        <f t="shared" si="74"/>
        <v>30000</v>
      </c>
      <c r="K147" s="42">
        <f t="shared" si="68"/>
        <v>3981.6842524387812</v>
      </c>
    </row>
    <row r="148" spans="1:11" ht="31.2" x14ac:dyDescent="0.3">
      <c r="A148" s="56"/>
      <c r="B148" s="55"/>
      <c r="C148" s="55"/>
      <c r="D148" s="52">
        <v>3241</v>
      </c>
      <c r="E148" s="7" t="s">
        <v>142</v>
      </c>
      <c r="F148" s="4">
        <v>30000</v>
      </c>
      <c r="G148" s="4">
        <f t="shared" si="66"/>
        <v>3981.6842524387812</v>
      </c>
      <c r="H148" s="4">
        <v>30000</v>
      </c>
      <c r="I148" s="4">
        <f t="shared" si="67"/>
        <v>3981.6842524387812</v>
      </c>
      <c r="J148" s="10">
        <v>30000</v>
      </c>
      <c r="K148" s="4">
        <f t="shared" si="68"/>
        <v>3981.6842524387812</v>
      </c>
    </row>
    <row r="149" spans="1:11" s="2" customFormat="1" x14ac:dyDescent="0.3">
      <c r="A149" s="33"/>
      <c r="B149" s="34"/>
      <c r="C149" s="34"/>
      <c r="D149" s="50">
        <v>36</v>
      </c>
      <c r="E149" s="35"/>
      <c r="F149" s="57">
        <f>F150</f>
        <v>1000000</v>
      </c>
      <c r="G149" s="57">
        <f t="shared" si="66"/>
        <v>132722.80841462605</v>
      </c>
      <c r="H149" s="57">
        <f t="shared" ref="H149:J149" si="75">H150</f>
        <v>1000000</v>
      </c>
      <c r="I149" s="57">
        <f t="shared" si="67"/>
        <v>132722.80841462605</v>
      </c>
      <c r="J149" s="58">
        <f t="shared" si="75"/>
        <v>1000000</v>
      </c>
      <c r="K149" s="57">
        <f t="shared" si="68"/>
        <v>132722.80841462605</v>
      </c>
    </row>
    <row r="150" spans="1:11" s="2" customFormat="1" ht="31.2" x14ac:dyDescent="0.3">
      <c r="A150" s="38"/>
      <c r="B150" s="39"/>
      <c r="C150" s="39"/>
      <c r="D150" s="40">
        <v>366</v>
      </c>
      <c r="E150" s="41" t="s">
        <v>143</v>
      </c>
      <c r="F150" s="42">
        <f t="shared" ref="F150:J150" si="76">SUM(F151)</f>
        <v>1000000</v>
      </c>
      <c r="G150" s="42">
        <f t="shared" si="66"/>
        <v>132722.80841462605</v>
      </c>
      <c r="H150" s="42">
        <f t="shared" si="76"/>
        <v>1000000</v>
      </c>
      <c r="I150" s="42">
        <f t="shared" si="67"/>
        <v>132722.80841462605</v>
      </c>
      <c r="J150" s="43">
        <f t="shared" si="76"/>
        <v>1000000</v>
      </c>
      <c r="K150" s="42">
        <f t="shared" si="68"/>
        <v>132722.80841462605</v>
      </c>
    </row>
    <row r="151" spans="1:11" ht="31.2" x14ac:dyDescent="0.3">
      <c r="A151" s="56"/>
      <c r="B151" s="55"/>
      <c r="C151" s="55"/>
      <c r="D151" s="52">
        <v>3661</v>
      </c>
      <c r="E151" s="7" t="s">
        <v>143</v>
      </c>
      <c r="F151" s="4">
        <v>1000000</v>
      </c>
      <c r="G151" s="4">
        <f t="shared" si="66"/>
        <v>132722.80841462605</v>
      </c>
      <c r="H151" s="4">
        <v>1000000</v>
      </c>
      <c r="I151" s="4">
        <f t="shared" si="67"/>
        <v>132722.80841462605</v>
      </c>
      <c r="J151" s="10">
        <v>1000000</v>
      </c>
      <c r="K151" s="4">
        <f t="shared" si="68"/>
        <v>132722.80841462605</v>
      </c>
    </row>
    <row r="152" spans="1:11" s="2" customFormat="1" x14ac:dyDescent="0.3">
      <c r="A152" s="33"/>
      <c r="B152" s="34"/>
      <c r="C152" s="34"/>
      <c r="D152" s="50">
        <v>37</v>
      </c>
      <c r="E152" s="35"/>
      <c r="F152" s="57">
        <f>F153</f>
        <v>7500000</v>
      </c>
      <c r="G152" s="57">
        <f t="shared" si="66"/>
        <v>995421.06310969533</v>
      </c>
      <c r="H152" s="57">
        <f t="shared" ref="H152:J152" si="77">H153</f>
        <v>7500000</v>
      </c>
      <c r="I152" s="57">
        <f t="shared" si="67"/>
        <v>995421.06310969533</v>
      </c>
      <c r="J152" s="58">
        <f t="shared" si="77"/>
        <v>7500000</v>
      </c>
      <c r="K152" s="57">
        <f t="shared" si="68"/>
        <v>995421.06310969533</v>
      </c>
    </row>
    <row r="153" spans="1:11" ht="31.2" x14ac:dyDescent="0.3">
      <c r="A153" s="38"/>
      <c r="B153" s="39"/>
      <c r="C153" s="39"/>
      <c r="D153" s="40">
        <v>372</v>
      </c>
      <c r="E153" s="41" t="s">
        <v>22</v>
      </c>
      <c r="F153" s="42">
        <f t="shared" ref="F153:J153" si="78">SUM(F154)</f>
        <v>7500000</v>
      </c>
      <c r="G153" s="42">
        <f t="shared" si="66"/>
        <v>995421.06310969533</v>
      </c>
      <c r="H153" s="42">
        <f t="shared" si="78"/>
        <v>7500000</v>
      </c>
      <c r="I153" s="42">
        <f t="shared" si="67"/>
        <v>995421.06310969533</v>
      </c>
      <c r="J153" s="43">
        <f t="shared" si="78"/>
        <v>7500000</v>
      </c>
      <c r="K153" s="42">
        <f t="shared" si="68"/>
        <v>995421.06310969533</v>
      </c>
    </row>
    <row r="154" spans="1:11" ht="31.2" x14ac:dyDescent="0.3">
      <c r="A154" s="44"/>
      <c r="B154" s="45"/>
      <c r="C154" s="45"/>
      <c r="D154" s="46">
        <v>3721</v>
      </c>
      <c r="E154" s="47" t="s">
        <v>22</v>
      </c>
      <c r="F154" s="4">
        <v>7500000</v>
      </c>
      <c r="G154" s="4">
        <f t="shared" si="66"/>
        <v>995421.06310969533</v>
      </c>
      <c r="H154" s="4">
        <v>7500000</v>
      </c>
      <c r="I154" s="4">
        <f t="shared" si="67"/>
        <v>995421.06310969533</v>
      </c>
      <c r="J154" s="10">
        <v>7500000</v>
      </c>
      <c r="K154" s="4">
        <f t="shared" si="68"/>
        <v>995421.06310969533</v>
      </c>
    </row>
    <row r="155" spans="1:11" s="2" customFormat="1" x14ac:dyDescent="0.3">
      <c r="A155" s="33"/>
      <c r="B155" s="34"/>
      <c r="C155" s="34"/>
      <c r="D155" s="50">
        <v>38</v>
      </c>
      <c r="E155" s="35"/>
      <c r="F155" s="57">
        <f>F156</f>
        <v>4000000</v>
      </c>
      <c r="G155" s="57">
        <f t="shared" si="66"/>
        <v>530891.23365850421</v>
      </c>
      <c r="H155" s="57">
        <f t="shared" ref="H155:J155" si="79">H156</f>
        <v>4000000</v>
      </c>
      <c r="I155" s="57">
        <f t="shared" si="67"/>
        <v>530891.23365850421</v>
      </c>
      <c r="J155" s="58">
        <f t="shared" si="79"/>
        <v>4000000</v>
      </c>
      <c r="K155" s="57">
        <f t="shared" si="68"/>
        <v>530891.23365850421</v>
      </c>
    </row>
    <row r="156" spans="1:11" x14ac:dyDescent="0.3">
      <c r="A156" s="38"/>
      <c r="B156" s="39"/>
      <c r="C156" s="39"/>
      <c r="D156" s="40">
        <v>381</v>
      </c>
      <c r="E156" s="41" t="s">
        <v>17</v>
      </c>
      <c r="F156" s="42">
        <f t="shared" ref="F156:J156" si="80">SUM(F157)</f>
        <v>4000000</v>
      </c>
      <c r="G156" s="42">
        <f t="shared" si="66"/>
        <v>530891.23365850421</v>
      </c>
      <c r="H156" s="42">
        <f t="shared" si="80"/>
        <v>4000000</v>
      </c>
      <c r="I156" s="42">
        <f t="shared" si="67"/>
        <v>530891.23365850421</v>
      </c>
      <c r="J156" s="43">
        <f t="shared" si="80"/>
        <v>4000000</v>
      </c>
      <c r="K156" s="42">
        <f t="shared" si="68"/>
        <v>530891.23365850421</v>
      </c>
    </row>
    <row r="157" spans="1:11" x14ac:dyDescent="0.3">
      <c r="A157" s="44"/>
      <c r="B157" s="45"/>
      <c r="C157" s="45"/>
      <c r="D157" s="46">
        <v>3811</v>
      </c>
      <c r="E157" s="47" t="s">
        <v>17</v>
      </c>
      <c r="F157" s="4">
        <v>4000000</v>
      </c>
      <c r="G157" s="4">
        <f t="shared" si="66"/>
        <v>530891.23365850421</v>
      </c>
      <c r="H157" s="4">
        <v>4000000</v>
      </c>
      <c r="I157" s="4">
        <f t="shared" si="67"/>
        <v>530891.23365850421</v>
      </c>
      <c r="J157" s="10">
        <v>4000000</v>
      </c>
      <c r="K157" s="4">
        <f t="shared" si="68"/>
        <v>530891.23365850421</v>
      </c>
    </row>
    <row r="158" spans="1:11" ht="31.2" x14ac:dyDescent="0.3">
      <c r="A158" s="28" t="s">
        <v>85</v>
      </c>
      <c r="B158" s="59" t="s">
        <v>149</v>
      </c>
      <c r="C158" s="59"/>
      <c r="D158" s="59"/>
      <c r="E158" s="30" t="s">
        <v>216</v>
      </c>
      <c r="F158" s="31">
        <f t="shared" ref="F158:J158" si="81">SUM(F159)</f>
        <v>20000000</v>
      </c>
      <c r="G158" s="31">
        <f t="shared" si="66"/>
        <v>2654456.168292521</v>
      </c>
      <c r="H158" s="31">
        <f t="shared" si="81"/>
        <v>25650000</v>
      </c>
      <c r="I158" s="31">
        <f t="shared" si="67"/>
        <v>3404340.0358351581</v>
      </c>
      <c r="J158" s="32">
        <f t="shared" si="81"/>
        <v>25650000</v>
      </c>
      <c r="K158" s="31">
        <f t="shared" si="68"/>
        <v>3404340.0358351581</v>
      </c>
    </row>
    <row r="159" spans="1:11" x14ac:dyDescent="0.3">
      <c r="A159" s="33"/>
      <c r="B159" s="34"/>
      <c r="C159" s="34"/>
      <c r="D159" s="34">
        <v>11</v>
      </c>
      <c r="E159" s="35" t="s">
        <v>11</v>
      </c>
      <c r="F159" s="36">
        <f t="shared" ref="F159:J159" si="82">SUM(F161+F166+F170)</f>
        <v>20000000</v>
      </c>
      <c r="G159" s="36">
        <f t="shared" si="66"/>
        <v>2654456.168292521</v>
      </c>
      <c r="H159" s="36">
        <f t="shared" si="82"/>
        <v>25650000</v>
      </c>
      <c r="I159" s="36">
        <f t="shared" si="67"/>
        <v>3404340.0358351581</v>
      </c>
      <c r="J159" s="37">
        <f t="shared" si="82"/>
        <v>25650000</v>
      </c>
      <c r="K159" s="36">
        <f t="shared" si="68"/>
        <v>3404340.0358351581</v>
      </c>
    </row>
    <row r="160" spans="1:11" x14ac:dyDescent="0.3">
      <c r="A160" s="33"/>
      <c r="B160" s="34"/>
      <c r="C160" s="34"/>
      <c r="D160" s="34">
        <v>32</v>
      </c>
      <c r="E160" s="35"/>
      <c r="F160" s="36">
        <f>F161</f>
        <v>200000</v>
      </c>
      <c r="G160" s="36">
        <f t="shared" si="66"/>
        <v>26544.56168292521</v>
      </c>
      <c r="H160" s="36">
        <f t="shared" ref="H160:J160" si="83">H161</f>
        <v>200000</v>
      </c>
      <c r="I160" s="36">
        <f t="shared" si="67"/>
        <v>26544.56168292521</v>
      </c>
      <c r="J160" s="37">
        <f t="shared" si="83"/>
        <v>200000</v>
      </c>
      <c r="K160" s="36">
        <f t="shared" si="68"/>
        <v>26544.56168292521</v>
      </c>
    </row>
    <row r="161" spans="1:11" x14ac:dyDescent="0.3">
      <c r="A161" s="38"/>
      <c r="B161" s="40"/>
      <c r="C161" s="40"/>
      <c r="D161" s="40">
        <v>323</v>
      </c>
      <c r="E161" s="41" t="s">
        <v>150</v>
      </c>
      <c r="F161" s="42">
        <f t="shared" ref="F161:J161" si="84">SUM(F162+F163+F164)</f>
        <v>200000</v>
      </c>
      <c r="G161" s="42">
        <f t="shared" si="66"/>
        <v>26544.56168292521</v>
      </c>
      <c r="H161" s="42">
        <f t="shared" si="84"/>
        <v>200000</v>
      </c>
      <c r="I161" s="42">
        <f t="shared" si="67"/>
        <v>26544.56168292521</v>
      </c>
      <c r="J161" s="43">
        <f t="shared" si="84"/>
        <v>200000</v>
      </c>
      <c r="K161" s="42">
        <f t="shared" si="68"/>
        <v>26544.56168292521</v>
      </c>
    </row>
    <row r="162" spans="1:11" x14ac:dyDescent="0.3">
      <c r="A162" s="44"/>
      <c r="B162" s="52"/>
      <c r="C162" s="52"/>
      <c r="D162" s="52">
        <v>3237</v>
      </c>
      <c r="E162" s="7" t="s">
        <v>29</v>
      </c>
      <c r="F162" s="67">
        <v>100000</v>
      </c>
      <c r="G162" s="67">
        <f t="shared" si="66"/>
        <v>13272.280841462605</v>
      </c>
      <c r="H162" s="67">
        <v>100000</v>
      </c>
      <c r="I162" s="67">
        <f t="shared" si="67"/>
        <v>13272.280841462605</v>
      </c>
      <c r="J162" s="68">
        <v>100000</v>
      </c>
      <c r="K162" s="67">
        <f t="shared" si="68"/>
        <v>13272.280841462605</v>
      </c>
    </row>
    <row r="163" spans="1:11" x14ac:dyDescent="0.3">
      <c r="A163" s="44"/>
      <c r="B163" s="52"/>
      <c r="C163" s="52"/>
      <c r="D163" s="52">
        <v>3239</v>
      </c>
      <c r="E163" s="7" t="s">
        <v>31</v>
      </c>
      <c r="F163" s="67">
        <v>50000</v>
      </c>
      <c r="G163" s="67">
        <f t="shared" si="66"/>
        <v>6636.1404207313026</v>
      </c>
      <c r="H163" s="67">
        <v>50000</v>
      </c>
      <c r="I163" s="67">
        <f t="shared" si="67"/>
        <v>6636.1404207313026</v>
      </c>
      <c r="J163" s="68">
        <v>50000</v>
      </c>
      <c r="K163" s="67">
        <f t="shared" si="68"/>
        <v>6636.1404207313026</v>
      </c>
    </row>
    <row r="164" spans="1:11" x14ac:dyDescent="0.3">
      <c r="A164" s="44"/>
      <c r="B164" s="52"/>
      <c r="C164" s="52"/>
      <c r="D164" s="52">
        <v>3238</v>
      </c>
      <c r="E164" s="47" t="s">
        <v>57</v>
      </c>
      <c r="F164" s="67">
        <v>50000</v>
      </c>
      <c r="G164" s="67">
        <f t="shared" si="66"/>
        <v>6636.1404207313026</v>
      </c>
      <c r="H164" s="67">
        <v>50000</v>
      </c>
      <c r="I164" s="67">
        <f t="shared" si="67"/>
        <v>6636.1404207313026</v>
      </c>
      <c r="J164" s="68">
        <v>50000</v>
      </c>
      <c r="K164" s="67">
        <f t="shared" si="68"/>
        <v>6636.1404207313026</v>
      </c>
    </row>
    <row r="165" spans="1:11" s="2" customFormat="1" x14ac:dyDescent="0.3">
      <c r="A165" s="33"/>
      <c r="B165" s="50"/>
      <c r="C165" s="50"/>
      <c r="D165" s="50">
        <v>35</v>
      </c>
      <c r="E165" s="35"/>
      <c r="F165" s="69">
        <f>F166</f>
        <v>1800000</v>
      </c>
      <c r="G165" s="69">
        <f t="shared" si="66"/>
        <v>238901.05514632689</v>
      </c>
      <c r="H165" s="69">
        <f t="shared" ref="H165:J165" si="85">H166</f>
        <v>1800000</v>
      </c>
      <c r="I165" s="69">
        <f t="shared" si="67"/>
        <v>238901.05514632689</v>
      </c>
      <c r="J165" s="70">
        <f t="shared" si="85"/>
        <v>1800000</v>
      </c>
      <c r="K165" s="69">
        <f t="shared" si="68"/>
        <v>238901.05514632689</v>
      </c>
    </row>
    <row r="166" spans="1:11" s="2" customFormat="1" x14ac:dyDescent="0.3">
      <c r="A166" s="38"/>
      <c r="B166" s="39"/>
      <c r="C166" s="39"/>
      <c r="D166" s="40">
        <v>352</v>
      </c>
      <c r="E166" s="41" t="s">
        <v>151</v>
      </c>
      <c r="F166" s="42">
        <f t="shared" ref="F166:J166" si="86">SUM(F167+F168)</f>
        <v>1800000</v>
      </c>
      <c r="G166" s="42">
        <f t="shared" si="66"/>
        <v>238901.05514632689</v>
      </c>
      <c r="H166" s="42">
        <f t="shared" si="86"/>
        <v>1800000</v>
      </c>
      <c r="I166" s="42">
        <f t="shared" si="67"/>
        <v>238901.05514632689</v>
      </c>
      <c r="J166" s="43">
        <f t="shared" si="86"/>
        <v>1800000</v>
      </c>
      <c r="K166" s="42">
        <f t="shared" si="68"/>
        <v>238901.05514632689</v>
      </c>
    </row>
    <row r="167" spans="1:11" x14ac:dyDescent="0.3">
      <c r="A167" s="44"/>
      <c r="B167" s="45"/>
      <c r="C167" s="45"/>
      <c r="D167" s="52">
        <v>3522</v>
      </c>
      <c r="E167" s="47" t="s">
        <v>151</v>
      </c>
      <c r="F167" s="71">
        <v>1400000</v>
      </c>
      <c r="G167" s="71">
        <f t="shared" si="66"/>
        <v>185811.93178047647</v>
      </c>
      <c r="H167" s="71">
        <v>1400000</v>
      </c>
      <c r="I167" s="71">
        <f t="shared" si="67"/>
        <v>185811.93178047647</v>
      </c>
      <c r="J167" s="72">
        <v>1400000</v>
      </c>
      <c r="K167" s="71">
        <f t="shared" si="68"/>
        <v>185811.93178047647</v>
      </c>
    </row>
    <row r="168" spans="1:11" x14ac:dyDescent="0.3">
      <c r="A168" s="44"/>
      <c r="B168" s="45"/>
      <c r="C168" s="45"/>
      <c r="D168" s="52">
        <v>3523</v>
      </c>
      <c r="E168" s="47" t="s">
        <v>152</v>
      </c>
      <c r="F168" s="71">
        <v>400000</v>
      </c>
      <c r="G168" s="71">
        <f t="shared" si="66"/>
        <v>53089.123365850421</v>
      </c>
      <c r="H168" s="71">
        <v>400000</v>
      </c>
      <c r="I168" s="71">
        <f t="shared" si="67"/>
        <v>53089.123365850421</v>
      </c>
      <c r="J168" s="72">
        <v>400000</v>
      </c>
      <c r="K168" s="71">
        <f t="shared" si="68"/>
        <v>53089.123365850421</v>
      </c>
    </row>
    <row r="169" spans="1:11" s="2" customFormat="1" x14ac:dyDescent="0.3">
      <c r="A169" s="33"/>
      <c r="B169" s="34"/>
      <c r="C169" s="34"/>
      <c r="D169" s="50">
        <v>38</v>
      </c>
      <c r="E169" s="35"/>
      <c r="F169" s="69">
        <f>F170</f>
        <v>18000000</v>
      </c>
      <c r="G169" s="69">
        <f t="shared" si="66"/>
        <v>2389010.5514632687</v>
      </c>
      <c r="H169" s="69">
        <f t="shared" ref="H169:J169" si="87">H170</f>
        <v>23650000</v>
      </c>
      <c r="I169" s="69">
        <f t="shared" si="67"/>
        <v>3138894.4190059062</v>
      </c>
      <c r="J169" s="70">
        <f t="shared" si="87"/>
        <v>23650000</v>
      </c>
      <c r="K169" s="69">
        <f t="shared" si="68"/>
        <v>3138894.4190059062</v>
      </c>
    </row>
    <row r="170" spans="1:11" s="2" customFormat="1" ht="62.4" x14ac:dyDescent="0.3">
      <c r="A170" s="38"/>
      <c r="B170" s="39"/>
      <c r="C170" s="39"/>
      <c r="D170" s="40">
        <v>386</v>
      </c>
      <c r="E170" s="41" t="s">
        <v>153</v>
      </c>
      <c r="F170" s="42">
        <f>SUM(F171+F172)</f>
        <v>18000000</v>
      </c>
      <c r="G170" s="42">
        <f t="shared" si="66"/>
        <v>2389010.5514632687</v>
      </c>
      <c r="H170" s="42">
        <f t="shared" ref="H170:J170" si="88">SUM(H171+H172)</f>
        <v>23650000</v>
      </c>
      <c r="I170" s="42">
        <f t="shared" si="67"/>
        <v>3138894.4190059062</v>
      </c>
      <c r="J170" s="43">
        <f t="shared" si="88"/>
        <v>23650000</v>
      </c>
      <c r="K170" s="42">
        <f t="shared" si="68"/>
        <v>3138894.4190059062</v>
      </c>
    </row>
    <row r="171" spans="1:11" ht="62.4" x14ac:dyDescent="0.3">
      <c r="A171" s="44"/>
      <c r="B171" s="45"/>
      <c r="C171" s="45"/>
      <c r="D171" s="46">
        <v>3862</v>
      </c>
      <c r="E171" s="47" t="s">
        <v>153</v>
      </c>
      <c r="F171" s="48">
        <v>13650000</v>
      </c>
      <c r="G171" s="48">
        <f t="shared" si="66"/>
        <v>1811666.3348596455</v>
      </c>
      <c r="H171" s="48">
        <v>14450000</v>
      </c>
      <c r="I171" s="48">
        <f t="shared" si="67"/>
        <v>1917844.5815913463</v>
      </c>
      <c r="J171" s="49">
        <v>14450000</v>
      </c>
      <c r="K171" s="48">
        <f t="shared" si="68"/>
        <v>1917844.5815913463</v>
      </c>
    </row>
    <row r="172" spans="1:11" ht="31.2" x14ac:dyDescent="0.3">
      <c r="A172" s="44"/>
      <c r="B172" s="45"/>
      <c r="C172" s="45"/>
      <c r="D172" s="46">
        <v>3863</v>
      </c>
      <c r="E172" s="47" t="s">
        <v>154</v>
      </c>
      <c r="F172" s="48">
        <v>4350000</v>
      </c>
      <c r="G172" s="48">
        <f t="shared" si="66"/>
        <v>577344.21660362335</v>
      </c>
      <c r="H172" s="48">
        <v>9200000</v>
      </c>
      <c r="I172" s="48">
        <f t="shared" si="67"/>
        <v>1221049.8374145597</v>
      </c>
      <c r="J172" s="49">
        <v>9200000</v>
      </c>
      <c r="K172" s="48">
        <f t="shared" si="68"/>
        <v>1221049.8374145597</v>
      </c>
    </row>
    <row r="173" spans="1:11" ht="31.2" x14ac:dyDescent="0.3">
      <c r="A173" s="28" t="s">
        <v>85</v>
      </c>
      <c r="B173" s="29" t="s">
        <v>162</v>
      </c>
      <c r="C173" s="29"/>
      <c r="D173" s="29"/>
      <c r="E173" s="30" t="s">
        <v>163</v>
      </c>
      <c r="F173" s="31">
        <f t="shared" ref="F173:J173" si="89">SUM(F174)</f>
        <v>5000000</v>
      </c>
      <c r="G173" s="31">
        <f t="shared" si="66"/>
        <v>663614.04207313026</v>
      </c>
      <c r="H173" s="31">
        <f t="shared" si="89"/>
        <v>4000000</v>
      </c>
      <c r="I173" s="31">
        <f t="shared" si="67"/>
        <v>530891.23365850421</v>
      </c>
      <c r="J173" s="32">
        <f t="shared" si="89"/>
        <v>2200000</v>
      </c>
      <c r="K173" s="31">
        <f t="shared" si="68"/>
        <v>291990.17851217731</v>
      </c>
    </row>
    <row r="174" spans="1:11" x14ac:dyDescent="0.3">
      <c r="A174" s="33"/>
      <c r="B174" s="34"/>
      <c r="C174" s="34"/>
      <c r="D174" s="34">
        <v>11</v>
      </c>
      <c r="E174" s="35" t="s">
        <v>11</v>
      </c>
      <c r="F174" s="36">
        <f>SUM(F176)</f>
        <v>5000000</v>
      </c>
      <c r="G174" s="36">
        <f t="shared" si="66"/>
        <v>663614.04207313026</v>
      </c>
      <c r="H174" s="36">
        <f>SUM(H176)</f>
        <v>4000000</v>
      </c>
      <c r="I174" s="36">
        <f t="shared" si="67"/>
        <v>530891.23365850421</v>
      </c>
      <c r="J174" s="37">
        <f>SUM(J176)</f>
        <v>2200000</v>
      </c>
      <c r="K174" s="36">
        <f t="shared" si="68"/>
        <v>291990.17851217731</v>
      </c>
    </row>
    <row r="175" spans="1:11" x14ac:dyDescent="0.3">
      <c r="A175" s="33"/>
      <c r="B175" s="34"/>
      <c r="C175" s="34"/>
      <c r="D175" s="34">
        <v>35</v>
      </c>
      <c r="E175" s="35"/>
      <c r="F175" s="36">
        <f>F176</f>
        <v>5000000</v>
      </c>
      <c r="G175" s="36">
        <f t="shared" si="66"/>
        <v>663614.04207313026</v>
      </c>
      <c r="H175" s="36">
        <f t="shared" ref="H175:J175" si="90">H176</f>
        <v>4000000</v>
      </c>
      <c r="I175" s="36">
        <f t="shared" si="67"/>
        <v>530891.23365850421</v>
      </c>
      <c r="J175" s="37">
        <f t="shared" si="90"/>
        <v>2200000</v>
      </c>
      <c r="K175" s="36">
        <f t="shared" si="68"/>
        <v>291990.17851217731</v>
      </c>
    </row>
    <row r="176" spans="1:11" x14ac:dyDescent="0.3">
      <c r="A176" s="38"/>
      <c r="B176" s="60"/>
      <c r="C176" s="60"/>
      <c r="D176" s="40">
        <v>352</v>
      </c>
      <c r="E176" s="41" t="s">
        <v>164</v>
      </c>
      <c r="F176" s="42">
        <f t="shared" ref="F176:J176" si="91">SUM(F177+F178)</f>
        <v>5000000</v>
      </c>
      <c r="G176" s="42">
        <f t="shared" si="66"/>
        <v>663614.04207313026</v>
      </c>
      <c r="H176" s="42">
        <f t="shared" si="91"/>
        <v>4000000</v>
      </c>
      <c r="I176" s="42">
        <f t="shared" si="67"/>
        <v>530891.23365850421</v>
      </c>
      <c r="J176" s="43">
        <f t="shared" si="91"/>
        <v>2200000</v>
      </c>
      <c r="K176" s="42">
        <f t="shared" si="68"/>
        <v>291990.17851217731</v>
      </c>
    </row>
    <row r="177" spans="1:11" ht="31.2" x14ac:dyDescent="0.3">
      <c r="A177" s="44"/>
      <c r="B177" s="45"/>
      <c r="C177" s="45"/>
      <c r="D177" s="46">
        <v>3522</v>
      </c>
      <c r="E177" s="47" t="s">
        <v>165</v>
      </c>
      <c r="F177" s="73">
        <v>3500000</v>
      </c>
      <c r="G177" s="73">
        <f t="shared" si="66"/>
        <v>464529.82945119118</v>
      </c>
      <c r="H177" s="73">
        <v>3000000</v>
      </c>
      <c r="I177" s="73">
        <f t="shared" si="67"/>
        <v>398168.42524387816</v>
      </c>
      <c r="J177" s="74">
        <v>1500000</v>
      </c>
      <c r="K177" s="73">
        <f t="shared" si="68"/>
        <v>199084.21262193908</v>
      </c>
    </row>
    <row r="178" spans="1:11" ht="31.2" x14ac:dyDescent="0.3">
      <c r="A178" s="44"/>
      <c r="B178" s="45"/>
      <c r="C178" s="45"/>
      <c r="D178" s="46">
        <v>3523</v>
      </c>
      <c r="E178" s="47" t="s">
        <v>166</v>
      </c>
      <c r="F178" s="73">
        <v>1500000</v>
      </c>
      <c r="G178" s="73">
        <f t="shared" si="66"/>
        <v>199084.21262193908</v>
      </c>
      <c r="H178" s="73">
        <v>1000000</v>
      </c>
      <c r="I178" s="73">
        <f t="shared" si="67"/>
        <v>132722.80841462605</v>
      </c>
      <c r="J178" s="74">
        <v>700000</v>
      </c>
      <c r="K178" s="73">
        <f t="shared" si="68"/>
        <v>92905.965890238236</v>
      </c>
    </row>
    <row r="179" spans="1:11" ht="31.2" x14ac:dyDescent="0.3">
      <c r="A179" s="28" t="s">
        <v>167</v>
      </c>
      <c r="B179" s="59" t="s">
        <v>168</v>
      </c>
      <c r="C179" s="59"/>
      <c r="D179" s="59"/>
      <c r="E179" s="30" t="s">
        <v>169</v>
      </c>
      <c r="F179" s="31">
        <f t="shared" ref="F179:J182" si="92">F180</f>
        <v>44000000</v>
      </c>
      <c r="G179" s="31">
        <f t="shared" si="66"/>
        <v>5839803.5702435458</v>
      </c>
      <c r="H179" s="31">
        <f t="shared" si="92"/>
        <v>44000000</v>
      </c>
      <c r="I179" s="31">
        <f t="shared" si="67"/>
        <v>5839803.5702435458</v>
      </c>
      <c r="J179" s="32">
        <f t="shared" si="92"/>
        <v>44000000</v>
      </c>
      <c r="K179" s="31">
        <f t="shared" si="68"/>
        <v>5839803.5702435458</v>
      </c>
    </row>
    <row r="180" spans="1:11" x14ac:dyDescent="0.3">
      <c r="A180" s="33"/>
      <c r="B180" s="34"/>
      <c r="C180" s="34"/>
      <c r="D180" s="34">
        <v>11</v>
      </c>
      <c r="E180" s="35" t="s">
        <v>11</v>
      </c>
      <c r="F180" s="36">
        <f>F182</f>
        <v>44000000</v>
      </c>
      <c r="G180" s="36">
        <f t="shared" si="66"/>
        <v>5839803.5702435458</v>
      </c>
      <c r="H180" s="36">
        <f>H182</f>
        <v>44000000</v>
      </c>
      <c r="I180" s="36">
        <f t="shared" si="67"/>
        <v>5839803.5702435458</v>
      </c>
      <c r="J180" s="37">
        <f>J182</f>
        <v>44000000</v>
      </c>
      <c r="K180" s="36">
        <f t="shared" si="68"/>
        <v>5839803.5702435458</v>
      </c>
    </row>
    <row r="181" spans="1:11" x14ac:dyDescent="0.3">
      <c r="A181" s="33"/>
      <c r="B181" s="34"/>
      <c r="C181" s="34"/>
      <c r="D181" s="34">
        <v>38</v>
      </c>
      <c r="E181" s="35"/>
      <c r="F181" s="36">
        <f>F182</f>
        <v>44000000</v>
      </c>
      <c r="G181" s="36">
        <f t="shared" si="66"/>
        <v>5839803.5702435458</v>
      </c>
      <c r="H181" s="36">
        <f t="shared" ref="H181:J181" si="93">H182</f>
        <v>44000000</v>
      </c>
      <c r="I181" s="36">
        <f t="shared" si="67"/>
        <v>5839803.5702435458</v>
      </c>
      <c r="J181" s="37">
        <f t="shared" si="93"/>
        <v>44000000</v>
      </c>
      <c r="K181" s="36">
        <f t="shared" si="68"/>
        <v>5839803.5702435458</v>
      </c>
    </row>
    <row r="182" spans="1:11" s="2" customFormat="1" x14ac:dyDescent="0.3">
      <c r="A182" s="38"/>
      <c r="B182" s="39"/>
      <c r="C182" s="39"/>
      <c r="D182" s="40">
        <v>381</v>
      </c>
      <c r="E182" s="41" t="s">
        <v>17</v>
      </c>
      <c r="F182" s="42">
        <f t="shared" si="92"/>
        <v>44000000</v>
      </c>
      <c r="G182" s="42">
        <f t="shared" si="66"/>
        <v>5839803.5702435458</v>
      </c>
      <c r="H182" s="42">
        <f t="shared" si="92"/>
        <v>44000000</v>
      </c>
      <c r="I182" s="42">
        <f t="shared" si="67"/>
        <v>5839803.5702435458</v>
      </c>
      <c r="J182" s="43">
        <f t="shared" si="92"/>
        <v>44000000</v>
      </c>
      <c r="K182" s="42">
        <f t="shared" si="68"/>
        <v>5839803.5702435458</v>
      </c>
    </row>
    <row r="183" spans="1:11" x14ac:dyDescent="0.3">
      <c r="A183" s="44"/>
      <c r="B183" s="45"/>
      <c r="C183" s="45"/>
      <c r="D183" s="46">
        <v>3811</v>
      </c>
      <c r="E183" s="47" t="s">
        <v>17</v>
      </c>
      <c r="F183" s="4">
        <v>44000000</v>
      </c>
      <c r="G183" s="4">
        <f t="shared" si="66"/>
        <v>5839803.5702435458</v>
      </c>
      <c r="H183" s="4">
        <v>44000000</v>
      </c>
      <c r="I183" s="4">
        <f t="shared" si="67"/>
        <v>5839803.5702435458</v>
      </c>
      <c r="J183" s="10">
        <v>44000000</v>
      </c>
      <c r="K183" s="4">
        <f t="shared" si="68"/>
        <v>5839803.5702435458</v>
      </c>
    </row>
    <row r="184" spans="1:11" x14ac:dyDescent="0.3">
      <c r="A184" s="28" t="s">
        <v>85</v>
      </c>
      <c r="B184" s="59" t="s">
        <v>173</v>
      </c>
      <c r="C184" s="59"/>
      <c r="D184" s="59"/>
      <c r="E184" s="30" t="s">
        <v>174</v>
      </c>
      <c r="F184" s="31">
        <f>F185+F189+F239</f>
        <v>238997841</v>
      </c>
      <c r="G184" s="31">
        <f t="shared" si="66"/>
        <v>31720464.662552256</v>
      </c>
      <c r="H184" s="31">
        <f>H185+H189+H239</f>
        <v>10637242</v>
      </c>
      <c r="I184" s="31">
        <f t="shared" si="67"/>
        <v>1411804.6320260137</v>
      </c>
      <c r="J184" s="32">
        <f t="shared" ref="J184" si="94">SUM(J189+J239)</f>
        <v>0</v>
      </c>
      <c r="K184" s="31">
        <f t="shared" si="68"/>
        <v>0</v>
      </c>
    </row>
    <row r="185" spans="1:11" x14ac:dyDescent="0.3">
      <c r="A185" s="33"/>
      <c r="B185" s="34"/>
      <c r="C185" s="34"/>
      <c r="D185" s="34">
        <v>11</v>
      </c>
      <c r="E185" s="35" t="s">
        <v>11</v>
      </c>
      <c r="F185" s="36">
        <f t="shared" ref="F185:J185" si="95">F188</f>
        <v>9803263</v>
      </c>
      <c r="G185" s="36">
        <f t="shared" si="66"/>
        <v>1301116.5969871923</v>
      </c>
      <c r="H185" s="36">
        <f>H186</f>
        <v>485315</v>
      </c>
      <c r="I185" s="36">
        <f t="shared" si="67"/>
        <v>64412.369765744239</v>
      </c>
      <c r="J185" s="37">
        <f t="shared" si="95"/>
        <v>0</v>
      </c>
      <c r="K185" s="36">
        <f t="shared" si="68"/>
        <v>0</v>
      </c>
    </row>
    <row r="186" spans="1:11" x14ac:dyDescent="0.3">
      <c r="A186" s="33"/>
      <c r="B186" s="34"/>
      <c r="C186" s="34"/>
      <c r="D186" s="34">
        <v>36</v>
      </c>
      <c r="E186" s="35"/>
      <c r="F186" s="36">
        <f>F187</f>
        <v>9803263</v>
      </c>
      <c r="G186" s="36">
        <f t="shared" si="66"/>
        <v>1301116.5969871923</v>
      </c>
      <c r="H186" s="36">
        <f>H187</f>
        <v>485315</v>
      </c>
      <c r="I186" s="36">
        <f t="shared" si="67"/>
        <v>64412.369765744239</v>
      </c>
      <c r="J186" s="37"/>
      <c r="K186" s="36">
        <f t="shared" si="68"/>
        <v>0</v>
      </c>
    </row>
    <row r="187" spans="1:11" ht="31.2" x14ac:dyDescent="0.3">
      <c r="A187" s="38"/>
      <c r="B187" s="39"/>
      <c r="C187" s="39"/>
      <c r="D187" s="39">
        <v>366</v>
      </c>
      <c r="E187" s="41" t="s">
        <v>157</v>
      </c>
      <c r="F187" s="42">
        <f>F188</f>
        <v>9803263</v>
      </c>
      <c r="G187" s="42">
        <f t="shared" si="66"/>
        <v>1301116.5969871923</v>
      </c>
      <c r="H187" s="42">
        <f>H188</f>
        <v>485315</v>
      </c>
      <c r="I187" s="42">
        <f t="shared" si="67"/>
        <v>64412.369765744239</v>
      </c>
      <c r="J187" s="43">
        <f>J188</f>
        <v>0</v>
      </c>
      <c r="K187" s="42">
        <f t="shared" si="68"/>
        <v>0</v>
      </c>
    </row>
    <row r="188" spans="1:11" ht="31.2" x14ac:dyDescent="0.3">
      <c r="A188" s="44"/>
      <c r="B188" s="75"/>
      <c r="C188" s="75"/>
      <c r="D188" s="52">
        <v>3661</v>
      </c>
      <c r="E188" s="7" t="s">
        <v>143</v>
      </c>
      <c r="F188" s="53">
        <f>14242069-4438806</f>
        <v>9803263</v>
      </c>
      <c r="G188" s="53">
        <f t="shared" si="66"/>
        <v>1301116.5969871923</v>
      </c>
      <c r="H188" s="53">
        <v>485315</v>
      </c>
      <c r="I188" s="53">
        <f t="shared" si="67"/>
        <v>64412.369765744239</v>
      </c>
      <c r="J188" s="54"/>
      <c r="K188" s="53">
        <f t="shared" si="68"/>
        <v>0</v>
      </c>
    </row>
    <row r="189" spans="1:11" x14ac:dyDescent="0.3">
      <c r="A189" s="33"/>
      <c r="B189" s="34"/>
      <c r="C189" s="34"/>
      <c r="D189" s="34">
        <v>12</v>
      </c>
      <c r="E189" s="35" t="s">
        <v>55</v>
      </c>
      <c r="F189" s="36">
        <f>F190+F199+F219+F226+F229+F233</f>
        <v>34392621</v>
      </c>
      <c r="G189" s="36">
        <f t="shared" si="66"/>
        <v>4564685.247859844</v>
      </c>
      <c r="H189" s="36">
        <f>H190+H199+H219+H226+H229+H233</f>
        <v>1522790</v>
      </c>
      <c r="I189" s="36">
        <f t="shared" si="67"/>
        <v>202108.96542570839</v>
      </c>
      <c r="J189" s="37">
        <f t="shared" ref="J189" si="96">SUM(J191+J195+J197+J200+J204+J206+J215+J217+J222+J224+J227+J230+J234+J237+J220)</f>
        <v>0</v>
      </c>
      <c r="K189" s="36">
        <f t="shared" si="68"/>
        <v>0</v>
      </c>
    </row>
    <row r="190" spans="1:11" x14ac:dyDescent="0.3">
      <c r="A190" s="33"/>
      <c r="B190" s="34"/>
      <c r="C190" s="34"/>
      <c r="D190" s="34">
        <v>31</v>
      </c>
      <c r="E190" s="35"/>
      <c r="F190" s="36">
        <f>F191+F195+F197</f>
        <v>463973</v>
      </c>
      <c r="G190" s="36">
        <f t="shared" si="66"/>
        <v>61579.79958855929</v>
      </c>
      <c r="H190" s="36">
        <f>H191+H195+H197</f>
        <v>36667</v>
      </c>
      <c r="I190" s="36">
        <f t="shared" si="67"/>
        <v>4866.5472161390935</v>
      </c>
      <c r="J190" s="37"/>
      <c r="K190" s="36">
        <f t="shared" si="68"/>
        <v>0</v>
      </c>
    </row>
    <row r="191" spans="1:11" x14ac:dyDescent="0.3">
      <c r="A191" s="38"/>
      <c r="B191" s="39"/>
      <c r="C191" s="39"/>
      <c r="D191" s="40">
        <v>311</v>
      </c>
      <c r="E191" s="41" t="s">
        <v>86</v>
      </c>
      <c r="F191" s="65">
        <f>SUM(F192+F193+F194)</f>
        <v>388263</v>
      </c>
      <c r="G191" s="65">
        <f t="shared" si="66"/>
        <v>51531.355763487954</v>
      </c>
      <c r="H191" s="65">
        <f t="shared" ref="H191" si="97">SUM(H192+H193+H194)</f>
        <v>30687</v>
      </c>
      <c r="I191" s="65">
        <f t="shared" si="67"/>
        <v>4072.8648218196295</v>
      </c>
      <c r="J191" s="66">
        <f t="shared" ref="J191" si="98">SUM(J192+J193+J194)</f>
        <v>0</v>
      </c>
      <c r="K191" s="65">
        <f t="shared" si="68"/>
        <v>0</v>
      </c>
    </row>
    <row r="192" spans="1:11" x14ac:dyDescent="0.3">
      <c r="A192" s="44"/>
      <c r="B192" s="45"/>
      <c r="C192" s="45"/>
      <c r="D192" s="46">
        <v>3111</v>
      </c>
      <c r="E192" s="47" t="s">
        <v>87</v>
      </c>
      <c r="F192" s="4">
        <v>380013</v>
      </c>
      <c r="G192" s="4">
        <f t="shared" si="66"/>
        <v>50436.392594067285</v>
      </c>
      <c r="H192" s="4">
        <v>30000</v>
      </c>
      <c r="I192" s="4">
        <f t="shared" si="67"/>
        <v>3981.6842524387812</v>
      </c>
      <c r="J192" s="10"/>
      <c r="K192" s="4">
        <f t="shared" si="68"/>
        <v>0</v>
      </c>
    </row>
    <row r="193" spans="1:11" x14ac:dyDescent="0.3">
      <c r="A193" s="44"/>
      <c r="B193" s="45"/>
      <c r="C193" s="45"/>
      <c r="D193" s="46">
        <v>3113</v>
      </c>
      <c r="E193" s="47" t="s">
        <v>118</v>
      </c>
      <c r="F193" s="4">
        <v>5500</v>
      </c>
      <c r="G193" s="4">
        <f t="shared" si="66"/>
        <v>729.97544628044329</v>
      </c>
      <c r="H193" s="4">
        <v>458</v>
      </c>
      <c r="I193" s="4">
        <f t="shared" si="67"/>
        <v>60.78704625389873</v>
      </c>
      <c r="J193" s="10"/>
      <c r="K193" s="4">
        <f t="shared" si="68"/>
        <v>0</v>
      </c>
    </row>
    <row r="194" spans="1:11" x14ac:dyDescent="0.3">
      <c r="A194" s="44"/>
      <c r="B194" s="45"/>
      <c r="C194" s="45"/>
      <c r="D194" s="46">
        <v>3114</v>
      </c>
      <c r="E194" s="47" t="s">
        <v>119</v>
      </c>
      <c r="F194" s="4">
        <v>2750</v>
      </c>
      <c r="G194" s="4">
        <f t="shared" si="66"/>
        <v>364.98772314022165</v>
      </c>
      <c r="H194" s="4">
        <v>229</v>
      </c>
      <c r="I194" s="4">
        <f t="shared" si="67"/>
        <v>30.393523126949365</v>
      </c>
      <c r="J194" s="10"/>
      <c r="K194" s="4">
        <f t="shared" si="68"/>
        <v>0</v>
      </c>
    </row>
    <row r="195" spans="1:11" x14ac:dyDescent="0.3">
      <c r="A195" s="38"/>
      <c r="B195" s="39"/>
      <c r="C195" s="39"/>
      <c r="D195" s="40">
        <v>312</v>
      </c>
      <c r="E195" s="41" t="s">
        <v>90</v>
      </c>
      <c r="F195" s="65">
        <f t="shared" ref="F195" si="99">SUM(F196)</f>
        <v>11750</v>
      </c>
      <c r="G195" s="65">
        <f t="shared" si="66"/>
        <v>1559.4929988718561</v>
      </c>
      <c r="H195" s="65">
        <f t="shared" ref="H195" si="100">SUM(H196)</f>
        <v>980</v>
      </c>
      <c r="I195" s="65">
        <f t="shared" si="67"/>
        <v>130.06835224633352</v>
      </c>
      <c r="J195" s="66">
        <f t="shared" ref="J195" si="101">SUM(J196)</f>
        <v>0</v>
      </c>
      <c r="K195" s="65">
        <f t="shared" si="68"/>
        <v>0</v>
      </c>
    </row>
    <row r="196" spans="1:11" x14ac:dyDescent="0.3">
      <c r="A196" s="44"/>
      <c r="B196" s="45"/>
      <c r="C196" s="45"/>
      <c r="D196" s="46">
        <v>3121</v>
      </c>
      <c r="E196" s="47" t="s">
        <v>90</v>
      </c>
      <c r="F196" s="4">
        <v>11750</v>
      </c>
      <c r="G196" s="4">
        <f t="shared" si="66"/>
        <v>1559.4929988718561</v>
      </c>
      <c r="H196" s="4">
        <v>980</v>
      </c>
      <c r="I196" s="4">
        <f t="shared" si="67"/>
        <v>130.06835224633352</v>
      </c>
      <c r="J196" s="10"/>
      <c r="K196" s="4">
        <f t="shared" si="68"/>
        <v>0</v>
      </c>
    </row>
    <row r="197" spans="1:11" x14ac:dyDescent="0.3">
      <c r="A197" s="38"/>
      <c r="B197" s="39"/>
      <c r="C197" s="39"/>
      <c r="D197" s="40">
        <v>313</v>
      </c>
      <c r="E197" s="41" t="s">
        <v>88</v>
      </c>
      <c r="F197" s="65">
        <f t="shared" ref="F197" si="102">SUM(F198)</f>
        <v>63960</v>
      </c>
      <c r="G197" s="65">
        <f t="shared" si="66"/>
        <v>8488.9508261994815</v>
      </c>
      <c r="H197" s="65">
        <f t="shared" ref="H197" si="103">SUM(H198)</f>
        <v>5000</v>
      </c>
      <c r="I197" s="65">
        <f t="shared" si="67"/>
        <v>663.61404207313024</v>
      </c>
      <c r="J197" s="66">
        <f t="shared" ref="J197" si="104">SUM(J198)</f>
        <v>0</v>
      </c>
      <c r="K197" s="65">
        <f t="shared" si="68"/>
        <v>0</v>
      </c>
    </row>
    <row r="198" spans="1:11" ht="31.2" x14ac:dyDescent="0.3">
      <c r="A198" s="44"/>
      <c r="B198" s="45"/>
      <c r="C198" s="45"/>
      <c r="D198" s="46">
        <v>3132</v>
      </c>
      <c r="E198" s="47" t="s">
        <v>91</v>
      </c>
      <c r="F198" s="4">
        <v>63960</v>
      </c>
      <c r="G198" s="4">
        <f t="shared" si="66"/>
        <v>8488.9508261994815</v>
      </c>
      <c r="H198" s="4">
        <v>5000</v>
      </c>
      <c r="I198" s="4">
        <f t="shared" si="67"/>
        <v>663.61404207313024</v>
      </c>
      <c r="J198" s="10"/>
      <c r="K198" s="4">
        <f t="shared" si="68"/>
        <v>0</v>
      </c>
    </row>
    <row r="199" spans="1:11" s="2" customFormat="1" x14ac:dyDescent="0.3">
      <c r="A199" s="33"/>
      <c r="B199" s="34"/>
      <c r="C199" s="34"/>
      <c r="D199" s="50">
        <v>32</v>
      </c>
      <c r="E199" s="35"/>
      <c r="F199" s="57">
        <f>F200+F204+F206+F215+F217</f>
        <v>701700</v>
      </c>
      <c r="G199" s="57">
        <f t="shared" si="66"/>
        <v>93131.594664543096</v>
      </c>
      <c r="H199" s="57">
        <f>H200+H204+H206+H215+H217</f>
        <v>833</v>
      </c>
      <c r="I199" s="57">
        <f t="shared" si="67"/>
        <v>110.5580994093835</v>
      </c>
      <c r="J199" s="58">
        <f t="shared" ref="J199" si="105">J200+J204+J206+J215+J217</f>
        <v>0</v>
      </c>
      <c r="K199" s="57">
        <f t="shared" si="68"/>
        <v>0</v>
      </c>
    </row>
    <row r="200" spans="1:11" x14ac:dyDescent="0.3">
      <c r="A200" s="38"/>
      <c r="B200" s="39"/>
      <c r="C200" s="39"/>
      <c r="D200" s="40">
        <v>321</v>
      </c>
      <c r="E200" s="41" t="s">
        <v>25</v>
      </c>
      <c r="F200" s="42">
        <f>SUM(F201+F202+F203)</f>
        <v>127550</v>
      </c>
      <c r="G200" s="42">
        <f t="shared" ref="G200:G263" si="106">F200/7.5345</f>
        <v>16928.794213285553</v>
      </c>
      <c r="H200" s="42">
        <f t="shared" ref="H200" si="107">SUM(H201+H202+H203)</f>
        <v>833</v>
      </c>
      <c r="I200" s="42">
        <f t="shared" ref="I200:I263" si="108">H200/7.5345</f>
        <v>110.5580994093835</v>
      </c>
      <c r="J200" s="43">
        <f t="shared" ref="J200" si="109">SUM(J201+J202+J203)</f>
        <v>0</v>
      </c>
      <c r="K200" s="42">
        <f t="shared" ref="K200:K263" si="110">J200/7.5345</f>
        <v>0</v>
      </c>
    </row>
    <row r="201" spans="1:11" x14ac:dyDescent="0.3">
      <c r="A201" s="44"/>
      <c r="B201" s="45"/>
      <c r="C201" s="45"/>
      <c r="D201" s="46">
        <v>3211</v>
      </c>
      <c r="E201" s="47" t="s">
        <v>26</v>
      </c>
      <c r="F201" s="4">
        <v>102550</v>
      </c>
      <c r="G201" s="4">
        <f t="shared" si="106"/>
        <v>13610.7240029199</v>
      </c>
      <c r="H201" s="4">
        <v>0</v>
      </c>
      <c r="I201" s="4">
        <f t="shared" si="108"/>
        <v>0</v>
      </c>
      <c r="J201" s="10"/>
      <c r="K201" s="4">
        <f t="shared" si="110"/>
        <v>0</v>
      </c>
    </row>
    <row r="202" spans="1:11" ht="31.2" x14ac:dyDescent="0.3">
      <c r="A202" s="44"/>
      <c r="B202" s="45"/>
      <c r="C202" s="45"/>
      <c r="D202" s="46">
        <v>3212</v>
      </c>
      <c r="E202" s="47" t="s">
        <v>92</v>
      </c>
      <c r="F202" s="4">
        <v>10000</v>
      </c>
      <c r="G202" s="4">
        <f t="shared" si="106"/>
        <v>1327.2280841462605</v>
      </c>
      <c r="H202" s="4">
        <v>833</v>
      </c>
      <c r="I202" s="4">
        <f t="shared" si="108"/>
        <v>110.5580994093835</v>
      </c>
      <c r="J202" s="10"/>
      <c r="K202" s="4">
        <f t="shared" si="110"/>
        <v>0</v>
      </c>
    </row>
    <row r="203" spans="1:11" x14ac:dyDescent="0.3">
      <c r="A203" s="44"/>
      <c r="B203" s="45"/>
      <c r="C203" s="45"/>
      <c r="D203" s="46">
        <v>3213</v>
      </c>
      <c r="E203" s="47" t="s">
        <v>93</v>
      </c>
      <c r="F203" s="4">
        <v>15000</v>
      </c>
      <c r="G203" s="4">
        <f t="shared" si="106"/>
        <v>1990.8421262193906</v>
      </c>
      <c r="H203" s="4"/>
      <c r="I203" s="4">
        <f t="shared" si="108"/>
        <v>0</v>
      </c>
      <c r="J203" s="10"/>
      <c r="K203" s="4">
        <f t="shared" si="110"/>
        <v>0</v>
      </c>
    </row>
    <row r="204" spans="1:11" x14ac:dyDescent="0.3">
      <c r="A204" s="38"/>
      <c r="B204" s="39"/>
      <c r="C204" s="39"/>
      <c r="D204" s="40">
        <v>322</v>
      </c>
      <c r="E204" s="41" t="s">
        <v>59</v>
      </c>
      <c r="F204" s="42">
        <f t="shared" ref="F204" si="111">SUM(F205)</f>
        <v>15000</v>
      </c>
      <c r="G204" s="42">
        <f t="shared" si="106"/>
        <v>1990.8421262193906</v>
      </c>
      <c r="H204" s="42">
        <f t="shared" ref="H204" si="112">SUM(H205)</f>
        <v>0</v>
      </c>
      <c r="I204" s="42">
        <f t="shared" si="108"/>
        <v>0</v>
      </c>
      <c r="J204" s="43">
        <f t="shared" ref="J204" si="113">SUM(J205)</f>
        <v>0</v>
      </c>
      <c r="K204" s="42">
        <f t="shared" si="110"/>
        <v>0</v>
      </c>
    </row>
    <row r="205" spans="1:11" ht="31.2" x14ac:dyDescent="0.3">
      <c r="A205" s="44"/>
      <c r="B205" s="45"/>
      <c r="C205" s="45"/>
      <c r="D205" s="46">
        <v>3221</v>
      </c>
      <c r="E205" s="47" t="s">
        <v>94</v>
      </c>
      <c r="F205" s="4">
        <v>15000</v>
      </c>
      <c r="G205" s="4">
        <f t="shared" si="106"/>
        <v>1990.8421262193906</v>
      </c>
      <c r="H205" s="4"/>
      <c r="I205" s="4">
        <f t="shared" si="108"/>
        <v>0</v>
      </c>
      <c r="J205" s="10"/>
      <c r="K205" s="4">
        <f t="shared" si="110"/>
        <v>0</v>
      </c>
    </row>
    <row r="206" spans="1:11" x14ac:dyDescent="0.3">
      <c r="A206" s="38"/>
      <c r="B206" s="39"/>
      <c r="C206" s="39"/>
      <c r="D206" s="40">
        <v>323</v>
      </c>
      <c r="E206" s="41" t="s">
        <v>28</v>
      </c>
      <c r="F206" s="42">
        <f t="shared" ref="F206" si="114">SUM(F207+F208+F209+F210+F211+F212+F213+F214)</f>
        <v>529150</v>
      </c>
      <c r="G206" s="42">
        <f t="shared" si="106"/>
        <v>70230.274072599379</v>
      </c>
      <c r="H206" s="42">
        <f t="shared" ref="H206" si="115">SUM(H207+H208+H209+H210+H211+H212+H213+H214)</f>
        <v>0</v>
      </c>
      <c r="I206" s="42">
        <f t="shared" si="108"/>
        <v>0</v>
      </c>
      <c r="J206" s="43">
        <f t="shared" ref="J206" si="116">SUM(J207+J208+J209+J210+J211+J212+J213+J214)</f>
        <v>0</v>
      </c>
      <c r="K206" s="42">
        <f t="shared" si="110"/>
        <v>0</v>
      </c>
    </row>
    <row r="207" spans="1:11" x14ac:dyDescent="0.3">
      <c r="A207" s="44"/>
      <c r="B207" s="45"/>
      <c r="C207" s="45"/>
      <c r="D207" s="46">
        <v>3231</v>
      </c>
      <c r="E207" s="47" t="s">
        <v>98</v>
      </c>
      <c r="F207" s="4">
        <v>1000</v>
      </c>
      <c r="G207" s="4">
        <f t="shared" si="106"/>
        <v>132.72280841462606</v>
      </c>
      <c r="H207" s="4"/>
      <c r="I207" s="4">
        <f t="shared" si="108"/>
        <v>0</v>
      </c>
      <c r="J207" s="10"/>
      <c r="K207" s="4">
        <f t="shared" si="110"/>
        <v>0</v>
      </c>
    </row>
    <row r="208" spans="1:11" ht="31.2" x14ac:dyDescent="0.3">
      <c r="A208" s="44"/>
      <c r="B208" s="76"/>
      <c r="C208" s="76"/>
      <c r="D208" s="77">
        <v>3232</v>
      </c>
      <c r="E208" s="78" t="s">
        <v>127</v>
      </c>
      <c r="F208" s="4">
        <v>1000</v>
      </c>
      <c r="G208" s="4">
        <f t="shared" si="106"/>
        <v>132.72280841462606</v>
      </c>
      <c r="H208" s="4"/>
      <c r="I208" s="4">
        <f t="shared" si="108"/>
        <v>0</v>
      </c>
      <c r="J208" s="10"/>
      <c r="K208" s="4">
        <f t="shared" si="110"/>
        <v>0</v>
      </c>
    </row>
    <row r="209" spans="1:11" x14ac:dyDescent="0.3">
      <c r="A209" s="44"/>
      <c r="B209" s="45"/>
      <c r="C209" s="45"/>
      <c r="D209" s="46">
        <v>3233</v>
      </c>
      <c r="E209" s="47" t="s">
        <v>44</v>
      </c>
      <c r="F209" s="4">
        <v>304000</v>
      </c>
      <c r="G209" s="4">
        <f t="shared" si="106"/>
        <v>40347.733758046321</v>
      </c>
      <c r="H209" s="4"/>
      <c r="I209" s="4">
        <f t="shared" si="108"/>
        <v>0</v>
      </c>
      <c r="J209" s="10"/>
      <c r="K209" s="4">
        <f t="shared" si="110"/>
        <v>0</v>
      </c>
    </row>
    <row r="210" spans="1:11" x14ac:dyDescent="0.3">
      <c r="A210" s="44"/>
      <c r="B210" s="76"/>
      <c r="C210" s="76"/>
      <c r="D210" s="77">
        <v>3234</v>
      </c>
      <c r="E210" s="78" t="s">
        <v>100</v>
      </c>
      <c r="F210" s="4"/>
      <c r="G210" s="4">
        <f t="shared" si="106"/>
        <v>0</v>
      </c>
      <c r="H210" s="4"/>
      <c r="I210" s="4">
        <f t="shared" si="108"/>
        <v>0</v>
      </c>
      <c r="J210" s="10"/>
      <c r="K210" s="4">
        <f t="shared" si="110"/>
        <v>0</v>
      </c>
    </row>
    <row r="211" spans="1:11" x14ac:dyDescent="0.3">
      <c r="A211" s="44"/>
      <c r="B211" s="45"/>
      <c r="C211" s="45"/>
      <c r="D211" s="46">
        <v>3235</v>
      </c>
      <c r="E211" s="47" t="s">
        <v>30</v>
      </c>
      <c r="F211" s="4">
        <v>16500</v>
      </c>
      <c r="G211" s="4">
        <f t="shared" si="106"/>
        <v>2189.9263388413297</v>
      </c>
      <c r="H211" s="4"/>
      <c r="I211" s="4">
        <f t="shared" si="108"/>
        <v>0</v>
      </c>
      <c r="J211" s="10"/>
      <c r="K211" s="4">
        <f t="shared" si="110"/>
        <v>0</v>
      </c>
    </row>
    <row r="212" spans="1:11" x14ac:dyDescent="0.3">
      <c r="A212" s="44"/>
      <c r="B212" s="45"/>
      <c r="C212" s="45"/>
      <c r="D212" s="45">
        <v>3237</v>
      </c>
      <c r="E212" s="47" t="s">
        <v>29</v>
      </c>
      <c r="F212" s="4">
        <v>187500</v>
      </c>
      <c r="G212" s="4">
        <f t="shared" si="106"/>
        <v>24885.526577742385</v>
      </c>
      <c r="H212" s="4"/>
      <c r="I212" s="4">
        <f t="shared" si="108"/>
        <v>0</v>
      </c>
      <c r="J212" s="10"/>
      <c r="K212" s="4">
        <f t="shared" si="110"/>
        <v>0</v>
      </c>
    </row>
    <row r="213" spans="1:11" x14ac:dyDescent="0.3">
      <c r="A213" s="44"/>
      <c r="B213" s="55"/>
      <c r="C213" s="55"/>
      <c r="D213" s="55">
        <v>3238</v>
      </c>
      <c r="E213" s="7" t="s">
        <v>57</v>
      </c>
      <c r="F213" s="4"/>
      <c r="G213" s="4">
        <f t="shared" si="106"/>
        <v>0</v>
      </c>
      <c r="H213" s="4"/>
      <c r="I213" s="4">
        <f t="shared" si="108"/>
        <v>0</v>
      </c>
      <c r="J213" s="10"/>
      <c r="K213" s="4">
        <f t="shared" si="110"/>
        <v>0</v>
      </c>
    </row>
    <row r="214" spans="1:11" x14ac:dyDescent="0.3">
      <c r="A214" s="44"/>
      <c r="B214" s="45"/>
      <c r="C214" s="45"/>
      <c r="D214" s="46">
        <v>3239</v>
      </c>
      <c r="E214" s="47" t="s">
        <v>31</v>
      </c>
      <c r="F214" s="4">
        <v>19150</v>
      </c>
      <c r="G214" s="4">
        <f t="shared" si="106"/>
        <v>2541.6417811400888</v>
      </c>
      <c r="H214" s="4"/>
      <c r="I214" s="4">
        <f t="shared" si="108"/>
        <v>0</v>
      </c>
      <c r="J214" s="10"/>
      <c r="K214" s="4">
        <f t="shared" si="110"/>
        <v>0</v>
      </c>
    </row>
    <row r="215" spans="1:11" ht="31.2" x14ac:dyDescent="0.3">
      <c r="A215" s="38"/>
      <c r="B215" s="39"/>
      <c r="C215" s="39"/>
      <c r="D215" s="40">
        <v>324</v>
      </c>
      <c r="E215" s="41" t="s">
        <v>46</v>
      </c>
      <c r="F215" s="42">
        <f t="shared" ref="F215" si="117">SUM(F216)</f>
        <v>0</v>
      </c>
      <c r="G215" s="42">
        <f t="shared" si="106"/>
        <v>0</v>
      </c>
      <c r="H215" s="42">
        <f t="shared" ref="H215" si="118">SUM(H216)</f>
        <v>0</v>
      </c>
      <c r="I215" s="42">
        <f t="shared" si="108"/>
        <v>0</v>
      </c>
      <c r="J215" s="43">
        <f t="shared" ref="J215" si="119">SUM(J216)</f>
        <v>0</v>
      </c>
      <c r="K215" s="42">
        <f t="shared" si="110"/>
        <v>0</v>
      </c>
    </row>
    <row r="216" spans="1:11" ht="31.2" x14ac:dyDescent="0.3">
      <c r="A216" s="44"/>
      <c r="B216" s="45"/>
      <c r="C216" s="45"/>
      <c r="D216" s="45">
        <v>3241</v>
      </c>
      <c r="E216" s="47" t="s">
        <v>46</v>
      </c>
      <c r="F216" s="4">
        <v>0</v>
      </c>
      <c r="G216" s="4">
        <f t="shared" si="106"/>
        <v>0</v>
      </c>
      <c r="H216" s="4"/>
      <c r="I216" s="4">
        <f t="shared" si="108"/>
        <v>0</v>
      </c>
      <c r="J216" s="10"/>
      <c r="K216" s="4">
        <f t="shared" si="110"/>
        <v>0</v>
      </c>
    </row>
    <row r="217" spans="1:11" x14ac:dyDescent="0.3">
      <c r="A217" s="38"/>
      <c r="B217" s="39"/>
      <c r="C217" s="39"/>
      <c r="D217" s="40">
        <v>329</v>
      </c>
      <c r="E217" s="41" t="s">
        <v>32</v>
      </c>
      <c r="F217" s="42">
        <f t="shared" ref="F217" si="120">SUM(F218)</f>
        <v>30000</v>
      </c>
      <c r="G217" s="42">
        <f t="shared" si="106"/>
        <v>3981.6842524387812</v>
      </c>
      <c r="H217" s="42">
        <f t="shared" ref="H217" si="121">SUM(H218)</f>
        <v>0</v>
      </c>
      <c r="I217" s="42">
        <f t="shared" si="108"/>
        <v>0</v>
      </c>
      <c r="J217" s="43">
        <f t="shared" ref="J217" si="122">SUM(J218)</f>
        <v>0</v>
      </c>
      <c r="K217" s="42">
        <f t="shared" si="110"/>
        <v>0</v>
      </c>
    </row>
    <row r="218" spans="1:11" x14ac:dyDescent="0.3">
      <c r="A218" s="44"/>
      <c r="B218" s="45"/>
      <c r="C218" s="45"/>
      <c r="D218" s="46">
        <v>3293</v>
      </c>
      <c r="E218" s="47" t="s">
        <v>33</v>
      </c>
      <c r="F218" s="4">
        <v>30000</v>
      </c>
      <c r="G218" s="4">
        <f t="shared" si="106"/>
        <v>3981.6842524387812</v>
      </c>
      <c r="H218" s="4"/>
      <c r="I218" s="4">
        <f t="shared" si="108"/>
        <v>0</v>
      </c>
      <c r="J218" s="10"/>
      <c r="K218" s="4">
        <f t="shared" si="110"/>
        <v>0</v>
      </c>
    </row>
    <row r="219" spans="1:11" s="2" customFormat="1" x14ac:dyDescent="0.3">
      <c r="A219" s="33"/>
      <c r="B219" s="34"/>
      <c r="C219" s="34"/>
      <c r="D219" s="50">
        <v>36</v>
      </c>
      <c r="E219" s="35"/>
      <c r="F219" s="57">
        <f>F220+F222+F224</f>
        <v>29703016</v>
      </c>
      <c r="G219" s="57">
        <f t="shared" si="106"/>
        <v>3942267.7019045721</v>
      </c>
      <c r="H219" s="57">
        <f>H220+H222+H224</f>
        <v>1398282</v>
      </c>
      <c r="I219" s="57">
        <f t="shared" si="108"/>
        <v>185583.91399562013</v>
      </c>
      <c r="J219" s="58"/>
      <c r="K219" s="57">
        <f t="shared" si="110"/>
        <v>0</v>
      </c>
    </row>
    <row r="220" spans="1:11" ht="31.2" x14ac:dyDescent="0.3">
      <c r="A220" s="38"/>
      <c r="B220" s="39"/>
      <c r="C220" s="39"/>
      <c r="D220" s="40">
        <v>366</v>
      </c>
      <c r="E220" s="41" t="s">
        <v>157</v>
      </c>
      <c r="F220" s="42">
        <f t="shared" ref="F220" si="123">SUM(F221)</f>
        <v>29322463</v>
      </c>
      <c r="G220" s="42">
        <f t="shared" si="106"/>
        <v>3891759.6389939608</v>
      </c>
      <c r="H220" s="42">
        <f t="shared" ref="H220" si="124">SUM(H221)</f>
        <v>1384824</v>
      </c>
      <c r="I220" s="42">
        <f t="shared" si="108"/>
        <v>183797.73043997609</v>
      </c>
      <c r="J220" s="43">
        <f t="shared" ref="J220" si="125">SUM(J221)</f>
        <v>0</v>
      </c>
      <c r="K220" s="42">
        <f t="shared" si="110"/>
        <v>0</v>
      </c>
    </row>
    <row r="221" spans="1:11" ht="31.2" x14ac:dyDescent="0.3">
      <c r="A221" s="44"/>
      <c r="B221" s="55"/>
      <c r="C221" s="55"/>
      <c r="D221" s="52">
        <v>3661</v>
      </c>
      <c r="E221" s="79" t="s">
        <v>143</v>
      </c>
      <c r="F221" s="4">
        <f>40637284-6314821-5000000</f>
        <v>29322463</v>
      </c>
      <c r="G221" s="4">
        <f t="shared" si="106"/>
        <v>3891759.6389939608</v>
      </c>
      <c r="H221" s="4">
        <v>1384824</v>
      </c>
      <c r="I221" s="4">
        <f t="shared" si="108"/>
        <v>183797.73043997609</v>
      </c>
      <c r="J221" s="10">
        <v>0</v>
      </c>
      <c r="K221" s="4">
        <f t="shared" si="110"/>
        <v>0</v>
      </c>
    </row>
    <row r="222" spans="1:11" ht="31.2" x14ac:dyDescent="0.3">
      <c r="A222" s="38"/>
      <c r="B222" s="39"/>
      <c r="C222" s="39"/>
      <c r="D222" s="40">
        <v>368</v>
      </c>
      <c r="E222" s="41" t="s">
        <v>175</v>
      </c>
      <c r="F222" s="42">
        <f t="shared" ref="F222" si="126">SUM(F223)</f>
        <v>0</v>
      </c>
      <c r="G222" s="42">
        <f t="shared" si="106"/>
        <v>0</v>
      </c>
      <c r="H222" s="42">
        <f t="shared" ref="H222" si="127">SUM(H223)</f>
        <v>0</v>
      </c>
      <c r="I222" s="42">
        <f t="shared" si="108"/>
        <v>0</v>
      </c>
      <c r="J222" s="43">
        <f t="shared" ref="J222" si="128">SUM(J223)</f>
        <v>0</v>
      </c>
      <c r="K222" s="42">
        <f t="shared" si="110"/>
        <v>0</v>
      </c>
    </row>
    <row r="223" spans="1:11" ht="31.2" x14ac:dyDescent="0.3">
      <c r="A223" s="44"/>
      <c r="B223" s="55"/>
      <c r="C223" s="55"/>
      <c r="D223" s="52">
        <v>3681</v>
      </c>
      <c r="E223" s="7" t="s">
        <v>175</v>
      </c>
      <c r="F223" s="4">
        <v>0</v>
      </c>
      <c r="G223" s="4">
        <f t="shared" si="106"/>
        <v>0</v>
      </c>
      <c r="H223" s="4">
        <v>0</v>
      </c>
      <c r="I223" s="4">
        <f t="shared" si="108"/>
        <v>0</v>
      </c>
      <c r="J223" s="10">
        <v>0</v>
      </c>
      <c r="K223" s="4">
        <f t="shared" si="110"/>
        <v>0</v>
      </c>
    </row>
    <row r="224" spans="1:11" s="2" customFormat="1" x14ac:dyDescent="0.3">
      <c r="A224" s="38"/>
      <c r="B224" s="80"/>
      <c r="C224" s="80"/>
      <c r="D224" s="80">
        <v>363</v>
      </c>
      <c r="E224" s="5" t="s">
        <v>12</v>
      </c>
      <c r="F224" s="81">
        <f t="shared" ref="F224" si="129">SUM(F225)</f>
        <v>380553</v>
      </c>
      <c r="G224" s="81">
        <f t="shared" si="106"/>
        <v>50508.062910611188</v>
      </c>
      <c r="H224" s="81">
        <f t="shared" ref="H224" si="130">SUM(H225)</f>
        <v>13458</v>
      </c>
      <c r="I224" s="81">
        <f t="shared" si="108"/>
        <v>1786.1835556440374</v>
      </c>
      <c r="J224" s="82">
        <f t="shared" ref="J224" si="131">SUM(J225)</f>
        <v>0</v>
      </c>
      <c r="K224" s="81">
        <f t="shared" si="110"/>
        <v>0</v>
      </c>
    </row>
    <row r="225" spans="1:11" x14ac:dyDescent="0.3">
      <c r="A225" s="44"/>
      <c r="B225" s="83"/>
      <c r="C225" s="83"/>
      <c r="D225" s="83">
        <v>3631</v>
      </c>
      <c r="E225" s="3" t="s">
        <v>13</v>
      </c>
      <c r="F225" s="4">
        <v>380553</v>
      </c>
      <c r="G225" s="4">
        <f t="shared" si="106"/>
        <v>50508.062910611188</v>
      </c>
      <c r="H225" s="4">
        <v>13458</v>
      </c>
      <c r="I225" s="4">
        <f t="shared" si="108"/>
        <v>1786.1835556440374</v>
      </c>
      <c r="J225" s="10">
        <v>0</v>
      </c>
      <c r="K225" s="4">
        <f t="shared" si="110"/>
        <v>0</v>
      </c>
    </row>
    <row r="226" spans="1:11" s="2" customFormat="1" x14ac:dyDescent="0.3">
      <c r="A226" s="33"/>
      <c r="B226" s="84"/>
      <c r="C226" s="84"/>
      <c r="D226" s="84">
        <v>35</v>
      </c>
      <c r="E226" s="85"/>
      <c r="F226" s="57">
        <f>F227</f>
        <v>2199715</v>
      </c>
      <c r="G226" s="57">
        <f t="shared" si="106"/>
        <v>291952.35251177911</v>
      </c>
      <c r="H226" s="57">
        <f>H227</f>
        <v>77788</v>
      </c>
      <c r="I226" s="57">
        <f t="shared" si="108"/>
        <v>10324.241820956931</v>
      </c>
      <c r="J226" s="58"/>
      <c r="K226" s="57">
        <f t="shared" si="110"/>
        <v>0</v>
      </c>
    </row>
    <row r="227" spans="1:11" s="2" customFormat="1" ht="46.8" x14ac:dyDescent="0.3">
      <c r="A227" s="38"/>
      <c r="B227" s="39"/>
      <c r="C227" s="39"/>
      <c r="D227" s="39">
        <v>352</v>
      </c>
      <c r="E227" s="41" t="s">
        <v>176</v>
      </c>
      <c r="F227" s="42">
        <f t="shared" ref="F227" si="132">SUM(F228)</f>
        <v>2199715</v>
      </c>
      <c r="G227" s="42">
        <f t="shared" si="106"/>
        <v>291952.35251177911</v>
      </c>
      <c r="H227" s="42">
        <f t="shared" ref="H227" si="133">SUM(H228)</f>
        <v>77788</v>
      </c>
      <c r="I227" s="42">
        <f t="shared" si="108"/>
        <v>10324.241820956931</v>
      </c>
      <c r="J227" s="43">
        <f t="shared" ref="J227" si="134">SUM(J228)</f>
        <v>0</v>
      </c>
      <c r="K227" s="42">
        <f t="shared" si="110"/>
        <v>0</v>
      </c>
    </row>
    <row r="228" spans="1:11" ht="31.2" x14ac:dyDescent="0.3">
      <c r="A228" s="44"/>
      <c r="B228" s="45"/>
      <c r="C228" s="45"/>
      <c r="D228" s="45">
        <v>3522</v>
      </c>
      <c r="E228" s="47" t="s">
        <v>165</v>
      </c>
      <c r="F228" s="4">
        <v>2199715</v>
      </c>
      <c r="G228" s="4">
        <f t="shared" si="106"/>
        <v>291952.35251177911</v>
      </c>
      <c r="H228" s="4">
        <v>77788</v>
      </c>
      <c r="I228" s="4">
        <f t="shared" si="108"/>
        <v>10324.241820956931</v>
      </c>
      <c r="J228" s="10">
        <v>0</v>
      </c>
      <c r="K228" s="4">
        <f t="shared" si="110"/>
        <v>0</v>
      </c>
    </row>
    <row r="229" spans="1:11" s="2" customFormat="1" x14ac:dyDescent="0.3">
      <c r="A229" s="33"/>
      <c r="B229" s="34"/>
      <c r="C229" s="34"/>
      <c r="D229" s="34">
        <v>38</v>
      </c>
      <c r="E229" s="35"/>
      <c r="F229" s="57">
        <f>F230</f>
        <v>418217</v>
      </c>
      <c r="G229" s="57">
        <f t="shared" si="106"/>
        <v>55506.934766739658</v>
      </c>
      <c r="H229" s="57">
        <f>H230</f>
        <v>9220</v>
      </c>
      <c r="I229" s="57">
        <f t="shared" si="108"/>
        <v>1223.7042935828522</v>
      </c>
      <c r="J229" s="58"/>
      <c r="K229" s="57">
        <f t="shared" si="110"/>
        <v>0</v>
      </c>
    </row>
    <row r="230" spans="1:11" x14ac:dyDescent="0.3">
      <c r="A230" s="38"/>
      <c r="B230" s="39"/>
      <c r="C230" s="39"/>
      <c r="D230" s="40">
        <v>381</v>
      </c>
      <c r="E230" s="41" t="s">
        <v>41</v>
      </c>
      <c r="F230" s="42">
        <f t="shared" ref="F230" si="135">SUM(F231+F232)</f>
        <v>418217</v>
      </c>
      <c r="G230" s="42">
        <f t="shared" si="106"/>
        <v>55506.934766739658</v>
      </c>
      <c r="H230" s="42">
        <f t="shared" ref="H230" si="136">SUM(H231+H232)</f>
        <v>9220</v>
      </c>
      <c r="I230" s="42">
        <f t="shared" si="108"/>
        <v>1223.7042935828522</v>
      </c>
      <c r="J230" s="43">
        <f t="shared" ref="J230" si="137">SUM(J231+J232)</f>
        <v>0</v>
      </c>
      <c r="K230" s="42">
        <f t="shared" si="110"/>
        <v>0</v>
      </c>
    </row>
    <row r="231" spans="1:11" x14ac:dyDescent="0.3">
      <c r="A231" s="44"/>
      <c r="B231" s="55"/>
      <c r="C231" s="55"/>
      <c r="D231" s="52">
        <v>3813</v>
      </c>
      <c r="E231" s="7" t="s">
        <v>17</v>
      </c>
      <c r="F231" s="4">
        <v>0</v>
      </c>
      <c r="G231" s="4">
        <f t="shared" si="106"/>
        <v>0</v>
      </c>
      <c r="H231" s="4">
        <v>0</v>
      </c>
      <c r="I231" s="4">
        <f t="shared" si="108"/>
        <v>0</v>
      </c>
      <c r="J231" s="10">
        <v>0</v>
      </c>
      <c r="K231" s="4">
        <f t="shared" si="110"/>
        <v>0</v>
      </c>
    </row>
    <row r="232" spans="1:11" x14ac:dyDescent="0.3">
      <c r="A232" s="44"/>
      <c r="B232" s="55"/>
      <c r="C232" s="55"/>
      <c r="D232" s="52">
        <v>3811</v>
      </c>
      <c r="E232" s="7" t="s">
        <v>17</v>
      </c>
      <c r="F232" s="4">
        <v>418217</v>
      </c>
      <c r="G232" s="4">
        <f t="shared" si="106"/>
        <v>55506.934766739658</v>
      </c>
      <c r="H232" s="4">
        <v>9220</v>
      </c>
      <c r="I232" s="4">
        <f t="shared" si="108"/>
        <v>1223.7042935828522</v>
      </c>
      <c r="J232" s="10">
        <v>0</v>
      </c>
      <c r="K232" s="4">
        <f t="shared" si="110"/>
        <v>0</v>
      </c>
    </row>
    <row r="233" spans="1:11" s="2" customFormat="1" x14ac:dyDescent="0.3">
      <c r="A233" s="33"/>
      <c r="B233" s="34"/>
      <c r="C233" s="34"/>
      <c r="D233" s="50">
        <v>42</v>
      </c>
      <c r="E233" s="35"/>
      <c r="F233" s="57">
        <f>F234+F237</f>
        <v>906000</v>
      </c>
      <c r="G233" s="57">
        <f t="shared" si="106"/>
        <v>120246.8644236512</v>
      </c>
      <c r="H233" s="57">
        <f>H234+H237</f>
        <v>0</v>
      </c>
      <c r="I233" s="57">
        <f t="shared" si="108"/>
        <v>0</v>
      </c>
      <c r="J233" s="58"/>
      <c r="K233" s="57">
        <f t="shared" si="110"/>
        <v>0</v>
      </c>
    </row>
    <row r="234" spans="1:11" x14ac:dyDescent="0.3">
      <c r="A234" s="38"/>
      <c r="B234" s="39"/>
      <c r="C234" s="39"/>
      <c r="D234" s="40">
        <v>422</v>
      </c>
      <c r="E234" s="41" t="s">
        <v>110</v>
      </c>
      <c r="F234" s="42">
        <f t="shared" ref="F234" si="138">SUM(F235+F236)</f>
        <v>30000</v>
      </c>
      <c r="G234" s="42">
        <f t="shared" si="106"/>
        <v>3981.6842524387812</v>
      </c>
      <c r="H234" s="42">
        <f t="shared" ref="H234" si="139">SUM(H235+H236)</f>
        <v>0</v>
      </c>
      <c r="I234" s="42">
        <f t="shared" si="108"/>
        <v>0</v>
      </c>
      <c r="J234" s="43">
        <f t="shared" ref="J234" si="140">SUM(J235+J236)</f>
        <v>0</v>
      </c>
      <c r="K234" s="42">
        <f t="shared" si="110"/>
        <v>0</v>
      </c>
    </row>
    <row r="235" spans="1:11" x14ac:dyDescent="0.3">
      <c r="A235" s="44"/>
      <c r="B235" s="45"/>
      <c r="C235" s="45"/>
      <c r="D235" s="45">
        <v>4221</v>
      </c>
      <c r="E235" s="47" t="s">
        <v>63</v>
      </c>
      <c r="F235" s="4">
        <v>15000</v>
      </c>
      <c r="G235" s="4">
        <f t="shared" si="106"/>
        <v>1990.8421262193906</v>
      </c>
      <c r="H235" s="4"/>
      <c r="I235" s="4">
        <f t="shared" si="108"/>
        <v>0</v>
      </c>
      <c r="J235" s="10"/>
      <c r="K235" s="4">
        <f t="shared" si="110"/>
        <v>0</v>
      </c>
    </row>
    <row r="236" spans="1:11" x14ac:dyDescent="0.3">
      <c r="A236" s="44"/>
      <c r="B236" s="45"/>
      <c r="C236" s="45"/>
      <c r="D236" s="45">
        <v>4222</v>
      </c>
      <c r="E236" s="47" t="s">
        <v>111</v>
      </c>
      <c r="F236" s="4">
        <v>15000</v>
      </c>
      <c r="G236" s="4">
        <f t="shared" si="106"/>
        <v>1990.8421262193906</v>
      </c>
      <c r="H236" s="4"/>
      <c r="I236" s="4">
        <f t="shared" si="108"/>
        <v>0</v>
      </c>
      <c r="J236" s="10"/>
      <c r="K236" s="4">
        <f t="shared" si="110"/>
        <v>0</v>
      </c>
    </row>
    <row r="237" spans="1:11" x14ac:dyDescent="0.3">
      <c r="A237" s="38"/>
      <c r="B237" s="39"/>
      <c r="C237" s="39"/>
      <c r="D237" s="40">
        <v>426</v>
      </c>
      <c r="E237" s="41" t="s">
        <v>177</v>
      </c>
      <c r="F237" s="42">
        <f t="shared" ref="F237:H237" si="141">SUM(F238)</f>
        <v>876000</v>
      </c>
      <c r="G237" s="42">
        <f t="shared" si="106"/>
        <v>116265.18017121241</v>
      </c>
      <c r="H237" s="42">
        <f t="shared" si="141"/>
        <v>0</v>
      </c>
      <c r="I237" s="42">
        <f t="shared" si="108"/>
        <v>0</v>
      </c>
      <c r="J237" s="43">
        <f t="shared" ref="J237" si="142">SUM(J238)</f>
        <v>0</v>
      </c>
      <c r="K237" s="42">
        <f t="shared" si="110"/>
        <v>0</v>
      </c>
    </row>
    <row r="238" spans="1:11" x14ac:dyDescent="0.3">
      <c r="A238" s="44"/>
      <c r="B238" s="45"/>
      <c r="C238" s="45"/>
      <c r="D238" s="46">
        <v>4262</v>
      </c>
      <c r="E238" s="47" t="s">
        <v>113</v>
      </c>
      <c r="F238" s="4">
        <v>876000</v>
      </c>
      <c r="G238" s="4">
        <f t="shared" si="106"/>
        <v>116265.18017121241</v>
      </c>
      <c r="H238" s="4">
        <v>0</v>
      </c>
      <c r="I238" s="4">
        <f t="shared" si="108"/>
        <v>0</v>
      </c>
      <c r="J238" s="10">
        <v>0</v>
      </c>
      <c r="K238" s="4">
        <f t="shared" si="110"/>
        <v>0</v>
      </c>
    </row>
    <row r="239" spans="1:11" x14ac:dyDescent="0.3">
      <c r="A239" s="33"/>
      <c r="B239" s="34"/>
      <c r="C239" s="34"/>
      <c r="D239" s="34">
        <v>561</v>
      </c>
      <c r="E239" s="35" t="s">
        <v>115</v>
      </c>
      <c r="F239" s="36">
        <f>SUM(F241+F245+F247+F250+F254+F256+F265+F267+F270+F273+F276+F279+F282)</f>
        <v>194801957</v>
      </c>
      <c r="G239" s="36">
        <f t="shared" si="106"/>
        <v>25854662.817705221</v>
      </c>
      <c r="H239" s="36">
        <f>H240+H249+H269+H272+H275+H278</f>
        <v>8629137</v>
      </c>
      <c r="I239" s="36">
        <f t="shared" si="108"/>
        <v>1145283.296834561</v>
      </c>
      <c r="J239" s="37">
        <f t="shared" ref="J239" si="143">SUM(J241+J245+J247+J250+J254+J256+J265+J267+J270+J273+J276+J279+J282)</f>
        <v>0</v>
      </c>
      <c r="K239" s="36">
        <f t="shared" si="110"/>
        <v>0</v>
      </c>
    </row>
    <row r="240" spans="1:11" x14ac:dyDescent="0.3">
      <c r="A240" s="33"/>
      <c r="B240" s="34"/>
      <c r="C240" s="34"/>
      <c r="D240" s="34">
        <v>31</v>
      </c>
      <c r="E240" s="35"/>
      <c r="F240" s="36">
        <f>F241+F245+F247</f>
        <v>2627970</v>
      </c>
      <c r="G240" s="36">
        <f t="shared" si="106"/>
        <v>348791.5588293848</v>
      </c>
      <c r="H240" s="36">
        <f>H241+H245+H247</f>
        <v>207778</v>
      </c>
      <c r="I240" s="36">
        <f t="shared" si="108"/>
        <v>27576.879686774169</v>
      </c>
      <c r="J240" s="37"/>
      <c r="K240" s="36">
        <f t="shared" si="110"/>
        <v>0</v>
      </c>
    </row>
    <row r="241" spans="1:11" x14ac:dyDescent="0.3">
      <c r="A241" s="38"/>
      <c r="B241" s="39"/>
      <c r="C241" s="39"/>
      <c r="D241" s="40">
        <v>311</v>
      </c>
      <c r="E241" s="41" t="s">
        <v>86</v>
      </c>
      <c r="F241" s="65">
        <f>SUM(F242+F243+F244)</f>
        <v>2204530</v>
      </c>
      <c r="G241" s="65">
        <f t="shared" si="106"/>
        <v>292591.41283429554</v>
      </c>
      <c r="H241" s="65">
        <f t="shared" ref="H241" si="144">SUM(H242+H243+H244)</f>
        <v>173896</v>
      </c>
      <c r="I241" s="65">
        <f t="shared" si="108"/>
        <v>23079.965492069812</v>
      </c>
      <c r="J241" s="66">
        <f t="shared" ref="J241" si="145">SUM(J242+J243+J244)</f>
        <v>0</v>
      </c>
      <c r="K241" s="65">
        <f t="shared" si="110"/>
        <v>0</v>
      </c>
    </row>
    <row r="242" spans="1:11" x14ac:dyDescent="0.3">
      <c r="A242" s="44"/>
      <c r="B242" s="76"/>
      <c r="C242" s="76"/>
      <c r="D242" s="77">
        <v>3111</v>
      </c>
      <c r="E242" s="78" t="s">
        <v>87</v>
      </c>
      <c r="F242" s="86">
        <v>2157760</v>
      </c>
      <c r="G242" s="86">
        <f t="shared" si="106"/>
        <v>286383.96708474349</v>
      </c>
      <c r="H242" s="86">
        <v>170000</v>
      </c>
      <c r="I242" s="86">
        <f t="shared" si="108"/>
        <v>22562.877430486427</v>
      </c>
      <c r="J242" s="87"/>
      <c r="K242" s="86">
        <f t="shared" si="110"/>
        <v>0</v>
      </c>
    </row>
    <row r="243" spans="1:11" x14ac:dyDescent="0.3">
      <c r="A243" s="44"/>
      <c r="B243" s="76"/>
      <c r="C243" s="76"/>
      <c r="D243" s="77">
        <v>3113</v>
      </c>
      <c r="E243" s="78" t="s">
        <v>118</v>
      </c>
      <c r="F243" s="86">
        <v>31170</v>
      </c>
      <c r="G243" s="86">
        <f t="shared" si="106"/>
        <v>4136.9699382838935</v>
      </c>
      <c r="H243" s="86">
        <v>2597</v>
      </c>
      <c r="I243" s="86">
        <f t="shared" si="108"/>
        <v>344.68113345278385</v>
      </c>
      <c r="J243" s="87"/>
      <c r="K243" s="86">
        <f t="shared" si="110"/>
        <v>0</v>
      </c>
    </row>
    <row r="244" spans="1:11" x14ac:dyDescent="0.3">
      <c r="A244" s="44"/>
      <c r="B244" s="76"/>
      <c r="C244" s="76"/>
      <c r="D244" s="77">
        <v>3114</v>
      </c>
      <c r="E244" s="78" t="s">
        <v>119</v>
      </c>
      <c r="F244" s="86">
        <v>15600</v>
      </c>
      <c r="G244" s="86">
        <f t="shared" si="106"/>
        <v>2070.4758112681661</v>
      </c>
      <c r="H244" s="86">
        <v>1299</v>
      </c>
      <c r="I244" s="86">
        <f t="shared" si="108"/>
        <v>172.40692813059923</v>
      </c>
      <c r="J244" s="87"/>
      <c r="K244" s="86">
        <f t="shared" si="110"/>
        <v>0</v>
      </c>
    </row>
    <row r="245" spans="1:11" x14ac:dyDescent="0.3">
      <c r="A245" s="38"/>
      <c r="B245" s="39"/>
      <c r="C245" s="39"/>
      <c r="D245" s="40">
        <v>312</v>
      </c>
      <c r="E245" s="41" t="s">
        <v>90</v>
      </c>
      <c r="F245" s="65">
        <f t="shared" ref="F245" si="146">SUM(F246)</f>
        <v>61000</v>
      </c>
      <c r="G245" s="65">
        <f t="shared" si="106"/>
        <v>8096.0913132921887</v>
      </c>
      <c r="H245" s="65">
        <f t="shared" ref="H245:J245" si="147">SUM(H246)</f>
        <v>5549</v>
      </c>
      <c r="I245" s="65">
        <f t="shared" si="108"/>
        <v>736.47886389275993</v>
      </c>
      <c r="J245" s="66">
        <f t="shared" si="147"/>
        <v>0</v>
      </c>
      <c r="K245" s="65">
        <f t="shared" si="110"/>
        <v>0</v>
      </c>
    </row>
    <row r="246" spans="1:11" x14ac:dyDescent="0.3">
      <c r="A246" s="44"/>
      <c r="B246" s="76"/>
      <c r="C246" s="76"/>
      <c r="D246" s="77">
        <v>3121</v>
      </c>
      <c r="E246" s="78" t="s">
        <v>90</v>
      </c>
      <c r="F246" s="86">
        <v>61000</v>
      </c>
      <c r="G246" s="86">
        <f t="shared" si="106"/>
        <v>8096.0913132921887</v>
      </c>
      <c r="H246" s="86">
        <v>5549</v>
      </c>
      <c r="I246" s="86">
        <f t="shared" si="108"/>
        <v>736.47886389275993</v>
      </c>
      <c r="J246" s="87"/>
      <c r="K246" s="86">
        <f t="shared" si="110"/>
        <v>0</v>
      </c>
    </row>
    <row r="247" spans="1:11" x14ac:dyDescent="0.3">
      <c r="A247" s="38"/>
      <c r="B247" s="39"/>
      <c r="C247" s="39"/>
      <c r="D247" s="40">
        <v>313</v>
      </c>
      <c r="E247" s="41" t="s">
        <v>88</v>
      </c>
      <c r="F247" s="65">
        <f t="shared" ref="F247" si="148">SUM(F248)</f>
        <v>362440</v>
      </c>
      <c r="G247" s="65">
        <f t="shared" si="106"/>
        <v>48104.054681797061</v>
      </c>
      <c r="H247" s="65">
        <f t="shared" ref="H247:J247" si="149">SUM(H248)</f>
        <v>28333</v>
      </c>
      <c r="I247" s="65">
        <f t="shared" si="108"/>
        <v>3760.4353308115997</v>
      </c>
      <c r="J247" s="66">
        <f t="shared" si="149"/>
        <v>0</v>
      </c>
      <c r="K247" s="65">
        <f t="shared" si="110"/>
        <v>0</v>
      </c>
    </row>
    <row r="248" spans="1:11" ht="31.2" x14ac:dyDescent="0.3">
      <c r="A248" s="44"/>
      <c r="B248" s="76"/>
      <c r="C248" s="76"/>
      <c r="D248" s="77">
        <v>3132</v>
      </c>
      <c r="E248" s="78" t="s">
        <v>91</v>
      </c>
      <c r="F248" s="86">
        <v>362440</v>
      </c>
      <c r="G248" s="86">
        <f t="shared" si="106"/>
        <v>48104.054681797061</v>
      </c>
      <c r="H248" s="86">
        <v>28333</v>
      </c>
      <c r="I248" s="86">
        <f t="shared" si="108"/>
        <v>3760.4353308115997</v>
      </c>
      <c r="J248" s="87"/>
      <c r="K248" s="86">
        <f t="shared" si="110"/>
        <v>0</v>
      </c>
    </row>
    <row r="249" spans="1:11" s="2" customFormat="1" x14ac:dyDescent="0.3">
      <c r="A249" s="33"/>
      <c r="B249" s="88"/>
      <c r="C249" s="88"/>
      <c r="D249" s="89">
        <v>32</v>
      </c>
      <c r="E249" s="90"/>
      <c r="F249" s="57">
        <f>F250+F254+F256+F265+F267</f>
        <v>3887950</v>
      </c>
      <c r="G249" s="57">
        <f t="shared" si="106"/>
        <v>516019.64297564531</v>
      </c>
      <c r="H249" s="57">
        <f>H250+H254+H256+H265+H267</f>
        <v>4722</v>
      </c>
      <c r="I249" s="57">
        <f t="shared" si="108"/>
        <v>626.71710133386421</v>
      </c>
      <c r="J249" s="58"/>
      <c r="K249" s="57">
        <f t="shared" si="110"/>
        <v>0</v>
      </c>
    </row>
    <row r="250" spans="1:11" x14ac:dyDescent="0.3">
      <c r="A250" s="38"/>
      <c r="B250" s="39"/>
      <c r="C250" s="39"/>
      <c r="D250" s="40">
        <v>321</v>
      </c>
      <c r="E250" s="41" t="s">
        <v>25</v>
      </c>
      <c r="F250" s="42">
        <f>SUM(F251+F252+F253)</f>
        <v>722790</v>
      </c>
      <c r="G250" s="42">
        <f t="shared" si="106"/>
        <v>95930.718694007563</v>
      </c>
      <c r="H250" s="42">
        <f t="shared" ref="H250" si="150">SUM(H251+H252+H253)</f>
        <v>4722</v>
      </c>
      <c r="I250" s="42">
        <f t="shared" si="108"/>
        <v>626.71710133386421</v>
      </c>
      <c r="J250" s="43">
        <f t="shared" ref="J250" si="151">SUM(J251+J252+J253)</f>
        <v>0</v>
      </c>
      <c r="K250" s="42">
        <f t="shared" si="110"/>
        <v>0</v>
      </c>
    </row>
    <row r="251" spans="1:11" x14ac:dyDescent="0.3">
      <c r="A251" s="44"/>
      <c r="B251" s="76"/>
      <c r="C251" s="76"/>
      <c r="D251" s="77">
        <v>3211</v>
      </c>
      <c r="E251" s="78" t="s">
        <v>26</v>
      </c>
      <c r="F251" s="86">
        <v>581120</v>
      </c>
      <c r="G251" s="86">
        <f t="shared" si="106"/>
        <v>77127.878425907489</v>
      </c>
      <c r="H251" s="86">
        <v>0</v>
      </c>
      <c r="I251" s="86">
        <f t="shared" si="108"/>
        <v>0</v>
      </c>
      <c r="J251" s="87"/>
      <c r="K251" s="86">
        <f t="shared" si="110"/>
        <v>0</v>
      </c>
    </row>
    <row r="252" spans="1:11" ht="31.2" x14ac:dyDescent="0.3">
      <c r="A252" s="44"/>
      <c r="B252" s="76"/>
      <c r="C252" s="76"/>
      <c r="D252" s="77">
        <v>3212</v>
      </c>
      <c r="E252" s="78" t="s">
        <v>92</v>
      </c>
      <c r="F252" s="86">
        <v>56670</v>
      </c>
      <c r="G252" s="86">
        <f t="shared" si="106"/>
        <v>7521.401552856858</v>
      </c>
      <c r="H252" s="86">
        <v>4722</v>
      </c>
      <c r="I252" s="86">
        <f t="shared" si="108"/>
        <v>626.71710133386421</v>
      </c>
      <c r="J252" s="87"/>
      <c r="K252" s="86">
        <f t="shared" si="110"/>
        <v>0</v>
      </c>
    </row>
    <row r="253" spans="1:11" x14ac:dyDescent="0.3">
      <c r="A253" s="44"/>
      <c r="B253" s="76"/>
      <c r="C253" s="76"/>
      <c r="D253" s="77">
        <v>3213</v>
      </c>
      <c r="E253" s="78" t="s">
        <v>93</v>
      </c>
      <c r="F253" s="86">
        <v>85000</v>
      </c>
      <c r="G253" s="86">
        <f t="shared" si="106"/>
        <v>11281.438715243214</v>
      </c>
      <c r="H253" s="86"/>
      <c r="I253" s="86">
        <f t="shared" si="108"/>
        <v>0</v>
      </c>
      <c r="J253" s="87"/>
      <c r="K253" s="86">
        <f t="shared" si="110"/>
        <v>0</v>
      </c>
    </row>
    <row r="254" spans="1:11" x14ac:dyDescent="0.3">
      <c r="A254" s="38"/>
      <c r="B254" s="39"/>
      <c r="C254" s="39"/>
      <c r="D254" s="40">
        <v>322</v>
      </c>
      <c r="E254" s="41" t="s">
        <v>59</v>
      </c>
      <c r="F254" s="42">
        <f t="shared" ref="F254" si="152">SUM(F255)</f>
        <v>28300</v>
      </c>
      <c r="G254" s="42">
        <f t="shared" si="106"/>
        <v>3756.0554781339169</v>
      </c>
      <c r="H254" s="42">
        <f t="shared" ref="H254:J254" si="153">SUM(H255)</f>
        <v>0</v>
      </c>
      <c r="I254" s="42">
        <f t="shared" si="108"/>
        <v>0</v>
      </c>
      <c r="J254" s="43">
        <f t="shared" si="153"/>
        <v>0</v>
      </c>
      <c r="K254" s="42">
        <f t="shared" si="110"/>
        <v>0</v>
      </c>
    </row>
    <row r="255" spans="1:11" ht="31.2" x14ac:dyDescent="0.3">
      <c r="A255" s="44"/>
      <c r="B255" s="91"/>
      <c r="C255" s="91"/>
      <c r="D255" s="92">
        <v>3221</v>
      </c>
      <c r="E255" s="93" t="s">
        <v>94</v>
      </c>
      <c r="F255" s="86">
        <v>28300</v>
      </c>
      <c r="G255" s="86">
        <f t="shared" si="106"/>
        <v>3756.0554781339169</v>
      </c>
      <c r="H255" s="86"/>
      <c r="I255" s="86">
        <f t="shared" si="108"/>
        <v>0</v>
      </c>
      <c r="J255" s="87"/>
      <c r="K255" s="86">
        <f t="shared" si="110"/>
        <v>0</v>
      </c>
    </row>
    <row r="256" spans="1:11" x14ac:dyDescent="0.3">
      <c r="A256" s="38"/>
      <c r="B256" s="39"/>
      <c r="C256" s="39"/>
      <c r="D256" s="40">
        <v>323</v>
      </c>
      <c r="E256" s="41" t="s">
        <v>28</v>
      </c>
      <c r="F256" s="42">
        <f>SUM(F257+F258+F259+F260+F261+F262+F263+F264)</f>
        <v>2966860</v>
      </c>
      <c r="G256" s="42">
        <f t="shared" si="106"/>
        <v>393769.99137301743</v>
      </c>
      <c r="H256" s="42">
        <f t="shared" ref="H256" si="154">SUM(H257+H258+H259+H260+H261+H262+H263+H264)</f>
        <v>0</v>
      </c>
      <c r="I256" s="42">
        <f t="shared" si="108"/>
        <v>0</v>
      </c>
      <c r="J256" s="43">
        <f t="shared" ref="J256" si="155">SUM(J257+J258+J259+J260+J261+J262+J263+J264)</f>
        <v>0</v>
      </c>
      <c r="K256" s="42">
        <f t="shared" si="110"/>
        <v>0</v>
      </c>
    </row>
    <row r="257" spans="1:11" x14ac:dyDescent="0.3">
      <c r="A257" s="44"/>
      <c r="B257" s="76"/>
      <c r="C257" s="76"/>
      <c r="D257" s="77">
        <v>3231</v>
      </c>
      <c r="E257" s="78" t="s">
        <v>98</v>
      </c>
      <c r="F257" s="86">
        <v>5670</v>
      </c>
      <c r="G257" s="86">
        <f t="shared" si="106"/>
        <v>752.53832371092972</v>
      </c>
      <c r="H257" s="86"/>
      <c r="I257" s="86">
        <f t="shared" si="108"/>
        <v>0</v>
      </c>
      <c r="J257" s="87"/>
      <c r="K257" s="86">
        <f t="shared" si="110"/>
        <v>0</v>
      </c>
    </row>
    <row r="258" spans="1:11" ht="31.2" x14ac:dyDescent="0.3">
      <c r="A258" s="44"/>
      <c r="B258" s="76"/>
      <c r="C258" s="76"/>
      <c r="D258" s="77">
        <v>3232</v>
      </c>
      <c r="E258" s="78" t="s">
        <v>127</v>
      </c>
      <c r="F258" s="86">
        <v>5670</v>
      </c>
      <c r="G258" s="86">
        <f t="shared" si="106"/>
        <v>752.53832371092972</v>
      </c>
      <c r="H258" s="86"/>
      <c r="I258" s="86">
        <f t="shared" si="108"/>
        <v>0</v>
      </c>
      <c r="J258" s="87"/>
      <c r="K258" s="86">
        <f t="shared" si="110"/>
        <v>0</v>
      </c>
    </row>
    <row r="259" spans="1:11" x14ac:dyDescent="0.3">
      <c r="A259" s="44"/>
      <c r="B259" s="76"/>
      <c r="C259" s="76"/>
      <c r="D259" s="77">
        <v>3233</v>
      </c>
      <c r="E259" s="78" t="s">
        <v>44</v>
      </c>
      <c r="F259" s="86">
        <v>1691000</v>
      </c>
      <c r="G259" s="86">
        <f t="shared" si="106"/>
        <v>224434.26902913264</v>
      </c>
      <c r="H259" s="86"/>
      <c r="I259" s="86">
        <f t="shared" si="108"/>
        <v>0</v>
      </c>
      <c r="J259" s="87"/>
      <c r="K259" s="86">
        <f t="shared" si="110"/>
        <v>0</v>
      </c>
    </row>
    <row r="260" spans="1:11" x14ac:dyDescent="0.3">
      <c r="A260" s="44"/>
      <c r="B260" s="76"/>
      <c r="C260" s="76"/>
      <c r="D260" s="77">
        <v>3234</v>
      </c>
      <c r="E260" s="78" t="s">
        <v>100</v>
      </c>
      <c r="F260" s="86"/>
      <c r="G260" s="86">
        <f t="shared" si="106"/>
        <v>0</v>
      </c>
      <c r="H260" s="86"/>
      <c r="I260" s="86">
        <f t="shared" si="108"/>
        <v>0</v>
      </c>
      <c r="J260" s="87"/>
      <c r="K260" s="86">
        <f t="shared" si="110"/>
        <v>0</v>
      </c>
    </row>
    <row r="261" spans="1:11" x14ac:dyDescent="0.3">
      <c r="A261" s="44"/>
      <c r="B261" s="76"/>
      <c r="C261" s="76"/>
      <c r="D261" s="77">
        <v>3235</v>
      </c>
      <c r="E261" s="78" t="s">
        <v>30</v>
      </c>
      <c r="F261" s="86">
        <v>93500</v>
      </c>
      <c r="G261" s="86">
        <f t="shared" si="106"/>
        <v>12409.582586767536</v>
      </c>
      <c r="H261" s="86"/>
      <c r="I261" s="86">
        <f t="shared" si="108"/>
        <v>0</v>
      </c>
      <c r="J261" s="87"/>
      <c r="K261" s="86">
        <f t="shared" si="110"/>
        <v>0</v>
      </c>
    </row>
    <row r="262" spans="1:11" x14ac:dyDescent="0.3">
      <c r="A262" s="44"/>
      <c r="B262" s="55"/>
      <c r="C262" s="55"/>
      <c r="D262" s="55">
        <v>3237</v>
      </c>
      <c r="E262" s="7" t="s">
        <v>29</v>
      </c>
      <c r="F262" s="86">
        <v>1062500</v>
      </c>
      <c r="G262" s="86">
        <f t="shared" si="106"/>
        <v>141017.98394054017</v>
      </c>
      <c r="H262" s="86"/>
      <c r="I262" s="86">
        <f t="shared" si="108"/>
        <v>0</v>
      </c>
      <c r="J262" s="87"/>
      <c r="K262" s="86">
        <f t="shared" si="110"/>
        <v>0</v>
      </c>
    </row>
    <row r="263" spans="1:11" x14ac:dyDescent="0.3">
      <c r="A263" s="44"/>
      <c r="B263" s="55"/>
      <c r="C263" s="55"/>
      <c r="D263" s="55">
        <v>3238</v>
      </c>
      <c r="E263" s="7" t="s">
        <v>57</v>
      </c>
      <c r="F263" s="86">
        <v>0</v>
      </c>
      <c r="G263" s="86">
        <f t="shared" si="106"/>
        <v>0</v>
      </c>
      <c r="H263" s="86"/>
      <c r="I263" s="86">
        <f t="shared" si="108"/>
        <v>0</v>
      </c>
      <c r="J263" s="87"/>
      <c r="K263" s="86">
        <f t="shared" si="110"/>
        <v>0</v>
      </c>
    </row>
    <row r="264" spans="1:11" x14ac:dyDescent="0.3">
      <c r="A264" s="44"/>
      <c r="B264" s="76"/>
      <c r="C264" s="76"/>
      <c r="D264" s="77">
        <v>3239</v>
      </c>
      <c r="E264" s="78" t="s">
        <v>31</v>
      </c>
      <c r="F264" s="86">
        <v>108520</v>
      </c>
      <c r="G264" s="86">
        <f t="shared" ref="G264:G327" si="156">F264/7.5345</f>
        <v>14403.079169155219</v>
      </c>
      <c r="H264" s="86"/>
      <c r="I264" s="86">
        <f t="shared" ref="I264:I327" si="157">H264/7.5345</f>
        <v>0</v>
      </c>
      <c r="J264" s="87"/>
      <c r="K264" s="86">
        <f t="shared" ref="K264:K327" si="158">J264/7.5345</f>
        <v>0</v>
      </c>
    </row>
    <row r="265" spans="1:11" ht="31.2" x14ac:dyDescent="0.3">
      <c r="A265" s="38"/>
      <c r="B265" s="39"/>
      <c r="C265" s="39"/>
      <c r="D265" s="40">
        <v>324</v>
      </c>
      <c r="E265" s="41" t="s">
        <v>46</v>
      </c>
      <c r="F265" s="42">
        <f t="shared" ref="F265" si="159">SUM(F266)</f>
        <v>0</v>
      </c>
      <c r="G265" s="42">
        <f t="shared" si="156"/>
        <v>0</v>
      </c>
      <c r="H265" s="42">
        <f t="shared" ref="H265:J265" si="160">SUM(H266)</f>
        <v>0</v>
      </c>
      <c r="I265" s="42">
        <f t="shared" si="157"/>
        <v>0</v>
      </c>
      <c r="J265" s="43">
        <f t="shared" si="160"/>
        <v>0</v>
      </c>
      <c r="K265" s="42">
        <f t="shared" si="158"/>
        <v>0</v>
      </c>
    </row>
    <row r="266" spans="1:11" ht="31.2" x14ac:dyDescent="0.3">
      <c r="A266" s="44"/>
      <c r="B266" s="55"/>
      <c r="C266" s="55"/>
      <c r="D266" s="55">
        <v>3241</v>
      </c>
      <c r="E266" s="7" t="s">
        <v>46</v>
      </c>
      <c r="F266" s="86">
        <v>0</v>
      </c>
      <c r="G266" s="86">
        <f t="shared" si="156"/>
        <v>0</v>
      </c>
      <c r="H266" s="86"/>
      <c r="I266" s="86">
        <f t="shared" si="157"/>
        <v>0</v>
      </c>
      <c r="J266" s="87"/>
      <c r="K266" s="86">
        <f t="shared" si="158"/>
        <v>0</v>
      </c>
    </row>
    <row r="267" spans="1:11" x14ac:dyDescent="0.3">
      <c r="A267" s="38"/>
      <c r="B267" s="39"/>
      <c r="C267" s="39"/>
      <c r="D267" s="40">
        <v>329</v>
      </c>
      <c r="E267" s="41" t="s">
        <v>32</v>
      </c>
      <c r="F267" s="42">
        <f t="shared" ref="F267" si="161">SUM(F268)</f>
        <v>170000</v>
      </c>
      <c r="G267" s="42">
        <f t="shared" si="156"/>
        <v>22562.877430486427</v>
      </c>
      <c r="H267" s="42">
        <f t="shared" ref="H267:J267" si="162">SUM(H268)</f>
        <v>0</v>
      </c>
      <c r="I267" s="42">
        <f t="shared" si="157"/>
        <v>0</v>
      </c>
      <c r="J267" s="43">
        <f t="shared" si="162"/>
        <v>0</v>
      </c>
      <c r="K267" s="42">
        <f t="shared" si="158"/>
        <v>0</v>
      </c>
    </row>
    <row r="268" spans="1:11" x14ac:dyDescent="0.3">
      <c r="A268" s="44"/>
      <c r="B268" s="76"/>
      <c r="C268" s="76"/>
      <c r="D268" s="77">
        <v>3293</v>
      </c>
      <c r="E268" s="78" t="s">
        <v>33</v>
      </c>
      <c r="F268" s="86">
        <v>170000</v>
      </c>
      <c r="G268" s="86">
        <f t="shared" si="156"/>
        <v>22562.877430486427</v>
      </c>
      <c r="H268" s="86"/>
      <c r="I268" s="86">
        <f t="shared" si="157"/>
        <v>0</v>
      </c>
      <c r="J268" s="87"/>
      <c r="K268" s="86">
        <f t="shared" si="158"/>
        <v>0</v>
      </c>
    </row>
    <row r="269" spans="1:11" s="2" customFormat="1" x14ac:dyDescent="0.3">
      <c r="A269" s="33"/>
      <c r="B269" s="88"/>
      <c r="C269" s="88"/>
      <c r="D269" s="89">
        <v>35</v>
      </c>
      <c r="E269" s="90"/>
      <c r="F269" s="57">
        <f>F270</f>
        <v>12465049</v>
      </c>
      <c r="G269" s="57">
        <f t="shared" si="156"/>
        <v>1654396.310305926</v>
      </c>
      <c r="H269" s="57">
        <f>H270</f>
        <v>440801</v>
      </c>
      <c r="I269" s="57">
        <f t="shared" si="157"/>
        <v>58504.346671975574</v>
      </c>
      <c r="J269" s="58"/>
      <c r="K269" s="57">
        <f t="shared" si="158"/>
        <v>0</v>
      </c>
    </row>
    <row r="270" spans="1:11" s="2" customFormat="1" ht="46.8" x14ac:dyDescent="0.3">
      <c r="A270" s="38"/>
      <c r="B270" s="39"/>
      <c r="C270" s="39"/>
      <c r="D270" s="39">
        <v>353</v>
      </c>
      <c r="E270" s="41" t="s">
        <v>178</v>
      </c>
      <c r="F270" s="42">
        <f t="shared" ref="F270" si="163">SUM(F271)</f>
        <v>12465049</v>
      </c>
      <c r="G270" s="42">
        <f t="shared" si="156"/>
        <v>1654396.310305926</v>
      </c>
      <c r="H270" s="42">
        <f t="shared" ref="H270:J270" si="164">SUM(H271)</f>
        <v>440801</v>
      </c>
      <c r="I270" s="42">
        <f t="shared" si="157"/>
        <v>58504.346671975574</v>
      </c>
      <c r="J270" s="43">
        <f t="shared" si="164"/>
        <v>0</v>
      </c>
      <c r="K270" s="42">
        <f t="shared" si="158"/>
        <v>0</v>
      </c>
    </row>
    <row r="271" spans="1:11" ht="31.2" x14ac:dyDescent="0.3">
      <c r="A271" s="44"/>
      <c r="B271" s="55"/>
      <c r="C271" s="55"/>
      <c r="D271" s="55">
        <v>3531</v>
      </c>
      <c r="E271" s="7" t="s">
        <v>179</v>
      </c>
      <c r="F271" s="86">
        <v>12465049</v>
      </c>
      <c r="G271" s="86">
        <f t="shared" si="156"/>
        <v>1654396.310305926</v>
      </c>
      <c r="H271" s="86">
        <v>440801</v>
      </c>
      <c r="I271" s="86">
        <f t="shared" si="157"/>
        <v>58504.346671975574</v>
      </c>
      <c r="J271" s="87">
        <v>0</v>
      </c>
      <c r="K271" s="86">
        <f t="shared" si="158"/>
        <v>0</v>
      </c>
    </row>
    <row r="272" spans="1:11" s="2" customFormat="1" x14ac:dyDescent="0.3">
      <c r="A272" s="33"/>
      <c r="B272" s="34"/>
      <c r="C272" s="34"/>
      <c r="D272" s="34">
        <v>36</v>
      </c>
      <c r="E272" s="35"/>
      <c r="F272" s="57">
        <f>F273</f>
        <v>168317091</v>
      </c>
      <c r="G272" s="57">
        <f t="shared" si="156"/>
        <v>22339517.021700177</v>
      </c>
      <c r="H272" s="57">
        <f>H273</f>
        <v>7923591</v>
      </c>
      <c r="I272" s="57">
        <f t="shared" si="157"/>
        <v>1051641.2502488552</v>
      </c>
      <c r="J272" s="58"/>
      <c r="K272" s="57">
        <f t="shared" si="158"/>
        <v>0</v>
      </c>
    </row>
    <row r="273" spans="1:11" ht="31.2" x14ac:dyDescent="0.3">
      <c r="A273" s="38"/>
      <c r="B273" s="39"/>
      <c r="C273" s="39"/>
      <c r="D273" s="40">
        <v>368</v>
      </c>
      <c r="E273" s="41" t="s">
        <v>175</v>
      </c>
      <c r="F273" s="42">
        <f t="shared" ref="F273" si="165">SUM(F274)</f>
        <v>168317091</v>
      </c>
      <c r="G273" s="42">
        <f t="shared" si="156"/>
        <v>22339517.021700177</v>
      </c>
      <c r="H273" s="42">
        <f t="shared" ref="H273:J273" si="166">SUM(H274)</f>
        <v>7923591</v>
      </c>
      <c r="I273" s="42">
        <f t="shared" si="157"/>
        <v>1051641.2502488552</v>
      </c>
      <c r="J273" s="43">
        <f t="shared" si="166"/>
        <v>0</v>
      </c>
      <c r="K273" s="42">
        <f t="shared" si="158"/>
        <v>0</v>
      </c>
    </row>
    <row r="274" spans="1:11" ht="31.2" x14ac:dyDescent="0.3">
      <c r="A274" s="44"/>
      <c r="B274" s="55"/>
      <c r="C274" s="55"/>
      <c r="D274" s="55">
        <v>3681</v>
      </c>
      <c r="E274" s="94" t="s">
        <v>143</v>
      </c>
      <c r="F274" s="86">
        <v>168317091</v>
      </c>
      <c r="G274" s="86">
        <f t="shared" si="156"/>
        <v>22339517.021700177</v>
      </c>
      <c r="H274" s="86">
        <v>7923591</v>
      </c>
      <c r="I274" s="86">
        <f t="shared" si="157"/>
        <v>1051641.2502488552</v>
      </c>
      <c r="J274" s="87">
        <v>0</v>
      </c>
      <c r="K274" s="86">
        <f t="shared" si="158"/>
        <v>0</v>
      </c>
    </row>
    <row r="275" spans="1:11" s="2" customFormat="1" x14ac:dyDescent="0.3">
      <c r="A275" s="33"/>
      <c r="B275" s="34"/>
      <c r="C275" s="34"/>
      <c r="D275" s="34">
        <v>38</v>
      </c>
      <c r="E275" s="95"/>
      <c r="F275" s="57">
        <f>F276</f>
        <v>2369897</v>
      </c>
      <c r="G275" s="57">
        <f t="shared" si="156"/>
        <v>314539.38549339701</v>
      </c>
      <c r="H275" s="57">
        <f>H276</f>
        <v>52245</v>
      </c>
      <c r="I275" s="57">
        <f t="shared" si="157"/>
        <v>6934.1031256221377</v>
      </c>
      <c r="J275" s="58"/>
      <c r="K275" s="57">
        <f t="shared" si="158"/>
        <v>0</v>
      </c>
    </row>
    <row r="276" spans="1:11" x14ac:dyDescent="0.3">
      <c r="A276" s="38"/>
      <c r="B276" s="39"/>
      <c r="C276" s="39"/>
      <c r="D276" s="40">
        <v>381</v>
      </c>
      <c r="E276" s="41" t="s">
        <v>41</v>
      </c>
      <c r="F276" s="42">
        <f t="shared" ref="F276" si="167">SUM(F277)</f>
        <v>2369897</v>
      </c>
      <c r="G276" s="42">
        <f t="shared" si="156"/>
        <v>314539.38549339701</v>
      </c>
      <c r="H276" s="42">
        <f t="shared" ref="H276:J276" si="168">SUM(H277)</f>
        <v>52245</v>
      </c>
      <c r="I276" s="42">
        <f t="shared" si="157"/>
        <v>6934.1031256221377</v>
      </c>
      <c r="J276" s="43">
        <f t="shared" si="168"/>
        <v>0</v>
      </c>
      <c r="K276" s="42">
        <f t="shared" si="158"/>
        <v>0</v>
      </c>
    </row>
    <row r="277" spans="1:11" x14ac:dyDescent="0.3">
      <c r="A277" s="44"/>
      <c r="B277" s="55"/>
      <c r="C277" s="55"/>
      <c r="D277" s="52">
        <v>3813</v>
      </c>
      <c r="E277" s="7" t="s">
        <v>17</v>
      </c>
      <c r="F277" s="86">
        <v>2369897</v>
      </c>
      <c r="G277" s="86">
        <f t="shared" si="156"/>
        <v>314539.38549339701</v>
      </c>
      <c r="H277" s="86">
        <v>52245</v>
      </c>
      <c r="I277" s="86">
        <f t="shared" si="157"/>
        <v>6934.1031256221377</v>
      </c>
      <c r="J277" s="87"/>
      <c r="K277" s="86">
        <f t="shared" si="158"/>
        <v>0</v>
      </c>
    </row>
    <row r="278" spans="1:11" s="2" customFormat="1" x14ac:dyDescent="0.3">
      <c r="A278" s="33"/>
      <c r="B278" s="34"/>
      <c r="C278" s="34"/>
      <c r="D278" s="50">
        <v>42</v>
      </c>
      <c r="E278" s="35"/>
      <c r="F278" s="57">
        <f>F279+F282</f>
        <v>5134000</v>
      </c>
      <c r="G278" s="57">
        <f t="shared" si="156"/>
        <v>681398.89840069017</v>
      </c>
      <c r="H278" s="57"/>
      <c r="I278" s="57">
        <f t="shared" si="157"/>
        <v>0</v>
      </c>
      <c r="J278" s="58"/>
      <c r="K278" s="57">
        <f t="shared" si="158"/>
        <v>0</v>
      </c>
    </row>
    <row r="279" spans="1:11" x14ac:dyDescent="0.3">
      <c r="A279" s="38"/>
      <c r="B279" s="39"/>
      <c r="C279" s="39"/>
      <c r="D279" s="40">
        <v>422</v>
      </c>
      <c r="E279" s="41" t="s">
        <v>110</v>
      </c>
      <c r="F279" s="42">
        <f>SUM(F280+F281)</f>
        <v>170000</v>
      </c>
      <c r="G279" s="42">
        <f t="shared" si="156"/>
        <v>22562.877430486427</v>
      </c>
      <c r="H279" s="42">
        <f t="shared" ref="H279:J279" si="169">SUM(H280+H281)</f>
        <v>0</v>
      </c>
      <c r="I279" s="42">
        <f t="shared" si="157"/>
        <v>0</v>
      </c>
      <c r="J279" s="43">
        <f t="shared" si="169"/>
        <v>0</v>
      </c>
      <c r="K279" s="42">
        <f t="shared" si="158"/>
        <v>0</v>
      </c>
    </row>
    <row r="280" spans="1:11" x14ac:dyDescent="0.3">
      <c r="A280" s="44"/>
      <c r="B280" s="55"/>
      <c r="C280" s="55"/>
      <c r="D280" s="55">
        <v>4221</v>
      </c>
      <c r="E280" s="7" t="s">
        <v>63</v>
      </c>
      <c r="F280" s="86">
        <v>85000</v>
      </c>
      <c r="G280" s="86">
        <f t="shared" si="156"/>
        <v>11281.438715243214</v>
      </c>
      <c r="H280" s="86"/>
      <c r="I280" s="86">
        <f t="shared" si="157"/>
        <v>0</v>
      </c>
      <c r="J280" s="87"/>
      <c r="K280" s="86">
        <f t="shared" si="158"/>
        <v>0</v>
      </c>
    </row>
    <row r="281" spans="1:11" x14ac:dyDescent="0.3">
      <c r="A281" s="44"/>
      <c r="B281" s="55"/>
      <c r="C281" s="55"/>
      <c r="D281" s="55">
        <v>4222</v>
      </c>
      <c r="E281" s="7" t="s">
        <v>111</v>
      </c>
      <c r="F281" s="86">
        <v>85000</v>
      </c>
      <c r="G281" s="86">
        <f t="shared" si="156"/>
        <v>11281.438715243214</v>
      </c>
      <c r="H281" s="86"/>
      <c r="I281" s="86">
        <f t="shared" si="157"/>
        <v>0</v>
      </c>
      <c r="J281" s="87"/>
      <c r="K281" s="86">
        <f t="shared" si="158"/>
        <v>0</v>
      </c>
    </row>
    <row r="282" spans="1:11" x14ac:dyDescent="0.3">
      <c r="A282" s="38"/>
      <c r="B282" s="39"/>
      <c r="C282" s="39"/>
      <c r="D282" s="40">
        <v>426</v>
      </c>
      <c r="E282" s="41" t="s">
        <v>113</v>
      </c>
      <c r="F282" s="42">
        <f t="shared" ref="F282" si="170">SUM(F283)</f>
        <v>4964000</v>
      </c>
      <c r="G282" s="42">
        <f t="shared" si="156"/>
        <v>658836.02097020368</v>
      </c>
      <c r="H282" s="42">
        <f t="shared" ref="H282:J282" si="171">SUM(H283)</f>
        <v>0</v>
      </c>
      <c r="I282" s="42">
        <f t="shared" si="157"/>
        <v>0</v>
      </c>
      <c r="J282" s="43">
        <f t="shared" si="171"/>
        <v>0</v>
      </c>
      <c r="K282" s="42">
        <f t="shared" si="158"/>
        <v>0</v>
      </c>
    </row>
    <row r="283" spans="1:11" x14ac:dyDescent="0.3">
      <c r="A283" s="44"/>
      <c r="B283" s="76"/>
      <c r="C283" s="76"/>
      <c r="D283" s="77">
        <v>4262</v>
      </c>
      <c r="E283" s="78" t="s">
        <v>113</v>
      </c>
      <c r="F283" s="86">
        <v>4964000</v>
      </c>
      <c r="G283" s="86">
        <f t="shared" si="156"/>
        <v>658836.02097020368</v>
      </c>
      <c r="H283" s="86">
        <v>0</v>
      </c>
      <c r="I283" s="86">
        <f t="shared" si="157"/>
        <v>0</v>
      </c>
      <c r="J283" s="87">
        <v>0</v>
      </c>
      <c r="K283" s="86">
        <f t="shared" si="158"/>
        <v>0</v>
      </c>
    </row>
    <row r="284" spans="1:11" s="2" customFormat="1" ht="31.2" x14ac:dyDescent="0.3">
      <c r="A284" s="28" t="s">
        <v>85</v>
      </c>
      <c r="B284" s="59" t="s">
        <v>180</v>
      </c>
      <c r="C284" s="59"/>
      <c r="D284" s="59"/>
      <c r="E284" s="30" t="s">
        <v>181</v>
      </c>
      <c r="F284" s="31">
        <f t="shared" ref="F284:J284" si="172">SUM(F285+F302)</f>
        <v>272338</v>
      </c>
      <c r="G284" s="31">
        <f t="shared" si="156"/>
        <v>36145.464198022426</v>
      </c>
      <c r="H284" s="31">
        <f t="shared" si="172"/>
        <v>0</v>
      </c>
      <c r="I284" s="31">
        <f t="shared" si="157"/>
        <v>0</v>
      </c>
      <c r="J284" s="32">
        <f t="shared" si="172"/>
        <v>0</v>
      </c>
      <c r="K284" s="31">
        <f t="shared" si="158"/>
        <v>0</v>
      </c>
    </row>
    <row r="285" spans="1:11" x14ac:dyDescent="0.3">
      <c r="A285" s="33"/>
      <c r="B285" s="34"/>
      <c r="C285" s="34"/>
      <c r="D285" s="34">
        <v>12</v>
      </c>
      <c r="E285" s="35" t="s">
        <v>55</v>
      </c>
      <c r="F285" s="36">
        <f t="shared" ref="F285:J285" si="173">SUM(F287+F289+F292+F294+F297+F300)</f>
        <v>40838</v>
      </c>
      <c r="G285" s="36">
        <f t="shared" si="156"/>
        <v>5420.1340500364986</v>
      </c>
      <c r="H285" s="36">
        <f t="shared" si="173"/>
        <v>0</v>
      </c>
      <c r="I285" s="36">
        <f t="shared" si="157"/>
        <v>0</v>
      </c>
      <c r="J285" s="37">
        <f t="shared" si="173"/>
        <v>0</v>
      </c>
      <c r="K285" s="36">
        <f t="shared" si="158"/>
        <v>0</v>
      </c>
    </row>
    <row r="286" spans="1:11" x14ac:dyDescent="0.3">
      <c r="A286" s="33"/>
      <c r="B286" s="34"/>
      <c r="C286" s="34"/>
      <c r="D286" s="34">
        <v>31</v>
      </c>
      <c r="E286" s="35"/>
      <c r="F286" s="36">
        <f>F287+F289</f>
        <v>8738</v>
      </c>
      <c r="G286" s="36">
        <f t="shared" si="156"/>
        <v>1159.7318999270024</v>
      </c>
      <c r="H286" s="36"/>
      <c r="I286" s="36">
        <f t="shared" si="157"/>
        <v>0</v>
      </c>
      <c r="J286" s="37"/>
      <c r="K286" s="36">
        <f t="shared" si="158"/>
        <v>0</v>
      </c>
    </row>
    <row r="287" spans="1:11" s="2" customFormat="1" x14ac:dyDescent="0.3">
      <c r="A287" s="38"/>
      <c r="B287" s="39"/>
      <c r="C287" s="39"/>
      <c r="D287" s="40">
        <v>311</v>
      </c>
      <c r="E287" s="41" t="s">
        <v>86</v>
      </c>
      <c r="F287" s="42">
        <f t="shared" ref="F287:J287" si="174">SUM(F288)</f>
        <v>7500</v>
      </c>
      <c r="G287" s="42">
        <f t="shared" si="156"/>
        <v>995.4210631096953</v>
      </c>
      <c r="H287" s="42">
        <f t="shared" si="174"/>
        <v>0</v>
      </c>
      <c r="I287" s="42">
        <f t="shared" si="157"/>
        <v>0</v>
      </c>
      <c r="J287" s="43">
        <f t="shared" si="174"/>
        <v>0</v>
      </c>
      <c r="K287" s="42">
        <f t="shared" si="158"/>
        <v>0</v>
      </c>
    </row>
    <row r="288" spans="1:11" x14ac:dyDescent="0.3">
      <c r="A288" s="44"/>
      <c r="B288" s="55"/>
      <c r="C288" s="55"/>
      <c r="D288" s="52">
        <v>3111</v>
      </c>
      <c r="E288" s="7" t="s">
        <v>87</v>
      </c>
      <c r="F288" s="4">
        <v>7500</v>
      </c>
      <c r="G288" s="4">
        <f t="shared" si="156"/>
        <v>995.4210631096953</v>
      </c>
      <c r="H288" s="4">
        <v>0</v>
      </c>
      <c r="I288" s="4">
        <f t="shared" si="157"/>
        <v>0</v>
      </c>
      <c r="J288" s="10">
        <v>0</v>
      </c>
      <c r="K288" s="4">
        <f t="shared" si="158"/>
        <v>0</v>
      </c>
    </row>
    <row r="289" spans="1:11" s="2" customFormat="1" x14ac:dyDescent="0.3">
      <c r="A289" s="38"/>
      <c r="B289" s="39"/>
      <c r="C289" s="39"/>
      <c r="D289" s="40">
        <v>313</v>
      </c>
      <c r="E289" s="41" t="s">
        <v>88</v>
      </c>
      <c r="F289" s="42">
        <f t="shared" ref="F289:J289" si="175">SUM(F290)</f>
        <v>1238</v>
      </c>
      <c r="G289" s="42">
        <f t="shared" si="156"/>
        <v>164.31083681730703</v>
      </c>
      <c r="H289" s="42">
        <f t="shared" si="175"/>
        <v>0</v>
      </c>
      <c r="I289" s="42">
        <f t="shared" si="157"/>
        <v>0</v>
      </c>
      <c r="J289" s="43">
        <f t="shared" si="175"/>
        <v>0</v>
      </c>
      <c r="K289" s="42">
        <f t="shared" si="158"/>
        <v>0</v>
      </c>
    </row>
    <row r="290" spans="1:11" ht="31.2" x14ac:dyDescent="0.3">
      <c r="A290" s="44"/>
      <c r="B290" s="55"/>
      <c r="C290" s="55"/>
      <c r="D290" s="52">
        <v>3132</v>
      </c>
      <c r="E290" s="7" t="s">
        <v>91</v>
      </c>
      <c r="F290" s="4">
        <v>1238</v>
      </c>
      <c r="G290" s="4">
        <f t="shared" si="156"/>
        <v>164.31083681730703</v>
      </c>
      <c r="H290" s="4">
        <v>0</v>
      </c>
      <c r="I290" s="4">
        <f t="shared" si="157"/>
        <v>0</v>
      </c>
      <c r="J290" s="10">
        <v>0</v>
      </c>
      <c r="K290" s="4">
        <f t="shared" si="158"/>
        <v>0</v>
      </c>
    </row>
    <row r="291" spans="1:11" s="2" customFormat="1" x14ac:dyDescent="0.3">
      <c r="A291" s="33"/>
      <c r="B291" s="34"/>
      <c r="C291" s="34"/>
      <c r="D291" s="50">
        <v>32</v>
      </c>
      <c r="E291" s="35"/>
      <c r="F291" s="57">
        <f>F292+F294</f>
        <v>32100</v>
      </c>
      <c r="G291" s="57">
        <f t="shared" si="156"/>
        <v>4260.4021501094958</v>
      </c>
      <c r="H291" s="57"/>
      <c r="I291" s="57">
        <f t="shared" si="157"/>
        <v>0</v>
      </c>
      <c r="J291" s="58"/>
      <c r="K291" s="57">
        <f t="shared" si="158"/>
        <v>0</v>
      </c>
    </row>
    <row r="292" spans="1:11" s="2" customFormat="1" x14ac:dyDescent="0.3">
      <c r="A292" s="38"/>
      <c r="B292" s="39"/>
      <c r="C292" s="39"/>
      <c r="D292" s="40">
        <v>321</v>
      </c>
      <c r="E292" s="41" t="s">
        <v>25</v>
      </c>
      <c r="F292" s="42">
        <f t="shared" ref="F292:J292" si="176">SUM(F293)</f>
        <v>0</v>
      </c>
      <c r="G292" s="42">
        <f t="shared" si="156"/>
        <v>0</v>
      </c>
      <c r="H292" s="42">
        <f t="shared" si="176"/>
        <v>0</v>
      </c>
      <c r="I292" s="42">
        <f t="shared" si="157"/>
        <v>0</v>
      </c>
      <c r="J292" s="43">
        <f t="shared" si="176"/>
        <v>0</v>
      </c>
      <c r="K292" s="42">
        <f t="shared" si="158"/>
        <v>0</v>
      </c>
    </row>
    <row r="293" spans="1:11" x14ac:dyDescent="0.3">
      <c r="A293" s="44"/>
      <c r="B293" s="55"/>
      <c r="C293" s="55"/>
      <c r="D293" s="52">
        <v>3211</v>
      </c>
      <c r="E293" s="7" t="s">
        <v>26</v>
      </c>
      <c r="F293" s="4">
        <v>0</v>
      </c>
      <c r="G293" s="4">
        <f t="shared" si="156"/>
        <v>0</v>
      </c>
      <c r="H293" s="4">
        <v>0</v>
      </c>
      <c r="I293" s="4">
        <f t="shared" si="157"/>
        <v>0</v>
      </c>
      <c r="J293" s="10">
        <v>0</v>
      </c>
      <c r="K293" s="4">
        <f t="shared" si="158"/>
        <v>0</v>
      </c>
    </row>
    <row r="294" spans="1:11" s="2" customFormat="1" x14ac:dyDescent="0.3">
      <c r="A294" s="38"/>
      <c r="B294" s="39"/>
      <c r="C294" s="39"/>
      <c r="D294" s="40">
        <v>323</v>
      </c>
      <c r="E294" s="41" t="s">
        <v>28</v>
      </c>
      <c r="F294" s="42">
        <f t="shared" ref="F294:J294" si="177">F295</f>
        <v>32100</v>
      </c>
      <c r="G294" s="42">
        <f t="shared" si="156"/>
        <v>4260.4021501094958</v>
      </c>
      <c r="H294" s="42">
        <f t="shared" si="177"/>
        <v>0</v>
      </c>
      <c r="I294" s="42">
        <f t="shared" si="157"/>
        <v>0</v>
      </c>
      <c r="J294" s="43">
        <f t="shared" si="177"/>
        <v>0</v>
      </c>
      <c r="K294" s="42">
        <f t="shared" si="158"/>
        <v>0</v>
      </c>
    </row>
    <row r="295" spans="1:11" x14ac:dyDescent="0.3">
      <c r="A295" s="44"/>
      <c r="B295" s="55"/>
      <c r="C295" s="55"/>
      <c r="D295" s="52">
        <v>3237</v>
      </c>
      <c r="E295" s="7" t="s">
        <v>29</v>
      </c>
      <c r="F295" s="4">
        <v>32100</v>
      </c>
      <c r="G295" s="4">
        <f t="shared" si="156"/>
        <v>4260.4021501094958</v>
      </c>
      <c r="H295" s="4">
        <v>0</v>
      </c>
      <c r="I295" s="4">
        <f t="shared" si="157"/>
        <v>0</v>
      </c>
      <c r="J295" s="10">
        <v>0</v>
      </c>
      <c r="K295" s="4">
        <f t="shared" si="158"/>
        <v>0</v>
      </c>
    </row>
    <row r="296" spans="1:11" s="2" customFormat="1" x14ac:dyDescent="0.3">
      <c r="A296" s="33"/>
      <c r="B296" s="34"/>
      <c r="C296" s="34"/>
      <c r="D296" s="50">
        <v>38</v>
      </c>
      <c r="E296" s="35"/>
      <c r="F296" s="57">
        <f>F297</f>
        <v>0</v>
      </c>
      <c r="G296" s="57">
        <f t="shared" si="156"/>
        <v>0</v>
      </c>
      <c r="H296" s="57"/>
      <c r="I296" s="57">
        <f t="shared" si="157"/>
        <v>0</v>
      </c>
      <c r="J296" s="58"/>
      <c r="K296" s="57">
        <f t="shared" si="158"/>
        <v>0</v>
      </c>
    </row>
    <row r="297" spans="1:11" s="2" customFormat="1" x14ac:dyDescent="0.3">
      <c r="A297" s="38"/>
      <c r="B297" s="39"/>
      <c r="C297" s="39"/>
      <c r="D297" s="40">
        <v>381</v>
      </c>
      <c r="E297" s="41" t="s">
        <v>41</v>
      </c>
      <c r="F297" s="42">
        <f t="shared" ref="F297:J297" si="178">SUM(F298)</f>
        <v>0</v>
      </c>
      <c r="G297" s="42">
        <f t="shared" si="156"/>
        <v>0</v>
      </c>
      <c r="H297" s="42">
        <f t="shared" si="178"/>
        <v>0</v>
      </c>
      <c r="I297" s="42">
        <f t="shared" si="157"/>
        <v>0</v>
      </c>
      <c r="J297" s="43">
        <f t="shared" si="178"/>
        <v>0</v>
      </c>
      <c r="K297" s="42">
        <f t="shared" si="158"/>
        <v>0</v>
      </c>
    </row>
    <row r="298" spans="1:11" x14ac:dyDescent="0.3">
      <c r="A298" s="56"/>
      <c r="B298" s="55"/>
      <c r="C298" s="55"/>
      <c r="D298" s="52">
        <v>3811</v>
      </c>
      <c r="E298" s="7" t="s">
        <v>17</v>
      </c>
      <c r="F298" s="4">
        <v>0</v>
      </c>
      <c r="G298" s="4">
        <f t="shared" si="156"/>
        <v>0</v>
      </c>
      <c r="H298" s="4">
        <v>0</v>
      </c>
      <c r="I298" s="4">
        <f t="shared" si="157"/>
        <v>0</v>
      </c>
      <c r="J298" s="10">
        <v>0</v>
      </c>
      <c r="K298" s="4">
        <f t="shared" si="158"/>
        <v>0</v>
      </c>
    </row>
    <row r="299" spans="1:11" s="2" customFormat="1" x14ac:dyDescent="0.3">
      <c r="A299" s="33"/>
      <c r="B299" s="34"/>
      <c r="C299" s="34"/>
      <c r="D299" s="50">
        <v>42</v>
      </c>
      <c r="E299" s="35"/>
      <c r="F299" s="57">
        <f>F300</f>
        <v>0</v>
      </c>
      <c r="G299" s="57">
        <f t="shared" si="156"/>
        <v>0</v>
      </c>
      <c r="H299" s="57"/>
      <c r="I299" s="57">
        <f t="shared" si="157"/>
        <v>0</v>
      </c>
      <c r="J299" s="58"/>
      <c r="K299" s="57">
        <f t="shared" si="158"/>
        <v>0</v>
      </c>
    </row>
    <row r="300" spans="1:11" s="2" customFormat="1" x14ac:dyDescent="0.3">
      <c r="A300" s="38"/>
      <c r="B300" s="39"/>
      <c r="C300" s="39"/>
      <c r="D300" s="40">
        <v>426</v>
      </c>
      <c r="E300" s="41" t="s">
        <v>130</v>
      </c>
      <c r="F300" s="42">
        <v>0</v>
      </c>
      <c r="G300" s="42">
        <f t="shared" si="156"/>
        <v>0</v>
      </c>
      <c r="H300" s="42">
        <v>0</v>
      </c>
      <c r="I300" s="42">
        <f t="shared" si="157"/>
        <v>0</v>
      </c>
      <c r="J300" s="43">
        <v>0</v>
      </c>
      <c r="K300" s="42">
        <f t="shared" si="158"/>
        <v>0</v>
      </c>
    </row>
    <row r="301" spans="1:11" x14ac:dyDescent="0.3">
      <c r="A301" s="44"/>
      <c r="B301" s="55"/>
      <c r="C301" s="55"/>
      <c r="D301" s="52">
        <v>4262</v>
      </c>
      <c r="E301" s="7" t="s">
        <v>113</v>
      </c>
      <c r="F301" s="4">
        <v>0</v>
      </c>
      <c r="G301" s="4">
        <f t="shared" si="156"/>
        <v>0</v>
      </c>
      <c r="H301" s="4">
        <v>0</v>
      </c>
      <c r="I301" s="4">
        <f t="shared" si="157"/>
        <v>0</v>
      </c>
      <c r="J301" s="10">
        <v>0</v>
      </c>
      <c r="K301" s="4">
        <f t="shared" si="158"/>
        <v>0</v>
      </c>
    </row>
    <row r="302" spans="1:11" x14ac:dyDescent="0.3">
      <c r="A302" s="33"/>
      <c r="B302" s="34"/>
      <c r="C302" s="34"/>
      <c r="D302" s="34">
        <v>563</v>
      </c>
      <c r="E302" s="35" t="s">
        <v>182</v>
      </c>
      <c r="F302" s="36">
        <f>SUM(F304+F306+F309+F311+F314+F317)</f>
        <v>231500</v>
      </c>
      <c r="G302" s="36">
        <f t="shared" si="156"/>
        <v>30725.330147985929</v>
      </c>
      <c r="H302" s="36">
        <f t="shared" ref="H302:J302" si="179">SUM(H304+H306+H309+H311+H314+H317)</f>
        <v>0</v>
      </c>
      <c r="I302" s="36">
        <f t="shared" si="157"/>
        <v>0</v>
      </c>
      <c r="J302" s="37">
        <f t="shared" si="179"/>
        <v>0</v>
      </c>
      <c r="K302" s="36">
        <f t="shared" si="158"/>
        <v>0</v>
      </c>
    </row>
    <row r="303" spans="1:11" x14ac:dyDescent="0.3">
      <c r="A303" s="33"/>
      <c r="B303" s="34"/>
      <c r="C303" s="34"/>
      <c r="D303" s="34">
        <v>31</v>
      </c>
      <c r="E303" s="35"/>
      <c r="F303" s="36">
        <f>F304+F306</f>
        <v>49600</v>
      </c>
      <c r="G303" s="36">
        <f t="shared" si="156"/>
        <v>6583.0512973654522</v>
      </c>
      <c r="H303" s="36"/>
      <c r="I303" s="36">
        <f t="shared" si="157"/>
        <v>0</v>
      </c>
      <c r="J303" s="37"/>
      <c r="K303" s="36">
        <f t="shared" si="158"/>
        <v>0</v>
      </c>
    </row>
    <row r="304" spans="1:11" s="2" customFormat="1" x14ac:dyDescent="0.3">
      <c r="A304" s="38"/>
      <c r="B304" s="39"/>
      <c r="C304" s="39"/>
      <c r="D304" s="40">
        <v>311</v>
      </c>
      <c r="E304" s="41" t="s">
        <v>86</v>
      </c>
      <c r="F304" s="42">
        <f t="shared" ref="F304:J304" si="180">F305</f>
        <v>42500</v>
      </c>
      <c r="G304" s="42">
        <f t="shared" si="156"/>
        <v>5640.7193576216068</v>
      </c>
      <c r="H304" s="42">
        <f t="shared" si="180"/>
        <v>0</v>
      </c>
      <c r="I304" s="42">
        <f t="shared" si="157"/>
        <v>0</v>
      </c>
      <c r="J304" s="43">
        <f t="shared" si="180"/>
        <v>0</v>
      </c>
      <c r="K304" s="42">
        <f t="shared" si="158"/>
        <v>0</v>
      </c>
    </row>
    <row r="305" spans="1:11" x14ac:dyDescent="0.3">
      <c r="A305" s="44"/>
      <c r="B305" s="76"/>
      <c r="C305" s="76"/>
      <c r="D305" s="77">
        <v>3111</v>
      </c>
      <c r="E305" s="78" t="s">
        <v>87</v>
      </c>
      <c r="F305" s="86">
        <v>42500</v>
      </c>
      <c r="G305" s="86">
        <f t="shared" si="156"/>
        <v>5640.7193576216068</v>
      </c>
      <c r="H305" s="86">
        <v>0</v>
      </c>
      <c r="I305" s="86">
        <f t="shared" si="157"/>
        <v>0</v>
      </c>
      <c r="J305" s="87">
        <v>0</v>
      </c>
      <c r="K305" s="86">
        <f t="shared" si="158"/>
        <v>0</v>
      </c>
    </row>
    <row r="306" spans="1:11" s="2" customFormat="1" x14ac:dyDescent="0.3">
      <c r="A306" s="38"/>
      <c r="B306" s="39"/>
      <c r="C306" s="39"/>
      <c r="D306" s="40">
        <v>313</v>
      </c>
      <c r="E306" s="41" t="s">
        <v>88</v>
      </c>
      <c r="F306" s="42">
        <f t="shared" ref="F306:J306" si="181">F307</f>
        <v>7100</v>
      </c>
      <c r="G306" s="42">
        <f t="shared" si="156"/>
        <v>942.33193974384494</v>
      </c>
      <c r="H306" s="42">
        <f t="shared" si="181"/>
        <v>0</v>
      </c>
      <c r="I306" s="42">
        <f t="shared" si="157"/>
        <v>0</v>
      </c>
      <c r="J306" s="43">
        <f t="shared" si="181"/>
        <v>0</v>
      </c>
      <c r="K306" s="42">
        <f t="shared" si="158"/>
        <v>0</v>
      </c>
    </row>
    <row r="307" spans="1:11" ht="31.2" x14ac:dyDescent="0.3">
      <c r="A307" s="44"/>
      <c r="B307" s="55"/>
      <c r="C307" s="55"/>
      <c r="D307" s="52">
        <v>3132</v>
      </c>
      <c r="E307" s="7" t="s">
        <v>91</v>
      </c>
      <c r="F307" s="86">
        <v>7100</v>
      </c>
      <c r="G307" s="86">
        <f t="shared" si="156"/>
        <v>942.33193974384494</v>
      </c>
      <c r="H307" s="86">
        <v>0</v>
      </c>
      <c r="I307" s="86">
        <f t="shared" si="157"/>
        <v>0</v>
      </c>
      <c r="J307" s="87">
        <v>0</v>
      </c>
      <c r="K307" s="86">
        <f t="shared" si="158"/>
        <v>0</v>
      </c>
    </row>
    <row r="308" spans="1:11" s="2" customFormat="1" x14ac:dyDescent="0.3">
      <c r="A308" s="33"/>
      <c r="B308" s="34"/>
      <c r="C308" s="34"/>
      <c r="D308" s="50">
        <v>32</v>
      </c>
      <c r="E308" s="35"/>
      <c r="F308" s="57">
        <f>F309+F311</f>
        <v>181900</v>
      </c>
      <c r="G308" s="57">
        <f t="shared" si="156"/>
        <v>24142.278850620478</v>
      </c>
      <c r="H308" s="57"/>
      <c r="I308" s="57">
        <f t="shared" si="157"/>
        <v>0</v>
      </c>
      <c r="J308" s="58"/>
      <c r="K308" s="57">
        <f t="shared" si="158"/>
        <v>0</v>
      </c>
    </row>
    <row r="309" spans="1:11" s="2" customFormat="1" x14ac:dyDescent="0.3">
      <c r="A309" s="38"/>
      <c r="B309" s="39"/>
      <c r="C309" s="39"/>
      <c r="D309" s="40">
        <v>321</v>
      </c>
      <c r="E309" s="41" t="s">
        <v>25</v>
      </c>
      <c r="F309" s="42">
        <f t="shared" ref="F309:J309" si="182">F310</f>
        <v>0</v>
      </c>
      <c r="G309" s="42">
        <f t="shared" si="156"/>
        <v>0</v>
      </c>
      <c r="H309" s="42">
        <f t="shared" si="182"/>
        <v>0</v>
      </c>
      <c r="I309" s="42">
        <f t="shared" si="157"/>
        <v>0</v>
      </c>
      <c r="J309" s="43">
        <f t="shared" si="182"/>
        <v>0</v>
      </c>
      <c r="K309" s="42">
        <f t="shared" si="158"/>
        <v>0</v>
      </c>
    </row>
    <row r="310" spans="1:11" x14ac:dyDescent="0.3">
      <c r="A310" s="44"/>
      <c r="B310" s="76"/>
      <c r="C310" s="76"/>
      <c r="D310" s="77">
        <v>3211</v>
      </c>
      <c r="E310" s="78" t="s">
        <v>26</v>
      </c>
      <c r="F310" s="86">
        <v>0</v>
      </c>
      <c r="G310" s="86">
        <f t="shared" si="156"/>
        <v>0</v>
      </c>
      <c r="H310" s="86">
        <v>0</v>
      </c>
      <c r="I310" s="86">
        <f t="shared" si="157"/>
        <v>0</v>
      </c>
      <c r="J310" s="87">
        <v>0</v>
      </c>
      <c r="K310" s="86">
        <f t="shared" si="158"/>
        <v>0</v>
      </c>
    </row>
    <row r="311" spans="1:11" s="2" customFormat="1" x14ac:dyDescent="0.3">
      <c r="A311" s="38"/>
      <c r="B311" s="39"/>
      <c r="C311" s="39"/>
      <c r="D311" s="40">
        <v>323</v>
      </c>
      <c r="E311" s="41" t="s">
        <v>28</v>
      </c>
      <c r="F311" s="42">
        <f t="shared" ref="F311:J311" si="183">F312</f>
        <v>181900</v>
      </c>
      <c r="G311" s="42">
        <f t="shared" si="156"/>
        <v>24142.278850620478</v>
      </c>
      <c r="H311" s="42">
        <f t="shared" si="183"/>
        <v>0</v>
      </c>
      <c r="I311" s="42">
        <f t="shared" si="157"/>
        <v>0</v>
      </c>
      <c r="J311" s="43">
        <f t="shared" si="183"/>
        <v>0</v>
      </c>
      <c r="K311" s="42">
        <f t="shared" si="158"/>
        <v>0</v>
      </c>
    </row>
    <row r="312" spans="1:11" x14ac:dyDescent="0.3">
      <c r="A312" s="44"/>
      <c r="B312" s="76"/>
      <c r="C312" s="76"/>
      <c r="D312" s="77">
        <v>3237</v>
      </c>
      <c r="E312" s="78" t="s">
        <v>29</v>
      </c>
      <c r="F312" s="86">
        <v>181900</v>
      </c>
      <c r="G312" s="86">
        <f t="shared" si="156"/>
        <v>24142.278850620478</v>
      </c>
      <c r="H312" s="86">
        <v>0</v>
      </c>
      <c r="I312" s="86">
        <f t="shared" si="157"/>
        <v>0</v>
      </c>
      <c r="J312" s="87">
        <v>0</v>
      </c>
      <c r="K312" s="86">
        <f t="shared" si="158"/>
        <v>0</v>
      </c>
    </row>
    <row r="313" spans="1:11" s="2" customFormat="1" x14ac:dyDescent="0.3">
      <c r="A313" s="33"/>
      <c r="B313" s="88"/>
      <c r="C313" s="88"/>
      <c r="D313" s="89">
        <v>38</v>
      </c>
      <c r="E313" s="90"/>
      <c r="F313" s="57">
        <v>0</v>
      </c>
      <c r="G313" s="57">
        <f t="shared" si="156"/>
        <v>0</v>
      </c>
      <c r="H313" s="57"/>
      <c r="I313" s="57">
        <f t="shared" si="157"/>
        <v>0</v>
      </c>
      <c r="J313" s="58"/>
      <c r="K313" s="57">
        <f t="shared" si="158"/>
        <v>0</v>
      </c>
    </row>
    <row r="314" spans="1:11" s="2" customFormat="1" x14ac:dyDescent="0.3">
      <c r="A314" s="38"/>
      <c r="B314" s="39"/>
      <c r="C314" s="39"/>
      <c r="D314" s="40">
        <v>381</v>
      </c>
      <c r="E314" s="41" t="s">
        <v>41</v>
      </c>
      <c r="F314" s="42">
        <v>0</v>
      </c>
      <c r="G314" s="42">
        <f t="shared" si="156"/>
        <v>0</v>
      </c>
      <c r="H314" s="42">
        <v>0</v>
      </c>
      <c r="I314" s="42">
        <f t="shared" si="157"/>
        <v>0</v>
      </c>
      <c r="J314" s="43">
        <v>0</v>
      </c>
      <c r="K314" s="42">
        <f t="shared" si="158"/>
        <v>0</v>
      </c>
    </row>
    <row r="315" spans="1:11" x14ac:dyDescent="0.3">
      <c r="A315" s="44"/>
      <c r="B315" s="55"/>
      <c r="C315" s="55"/>
      <c r="D315" s="52">
        <v>3813</v>
      </c>
      <c r="E315" s="7" t="s">
        <v>183</v>
      </c>
      <c r="F315" s="86">
        <v>0</v>
      </c>
      <c r="G315" s="86">
        <f t="shared" si="156"/>
        <v>0</v>
      </c>
      <c r="H315" s="86">
        <v>0</v>
      </c>
      <c r="I315" s="86">
        <f t="shared" si="157"/>
        <v>0</v>
      </c>
      <c r="J315" s="87">
        <v>0</v>
      </c>
      <c r="K315" s="86">
        <f t="shared" si="158"/>
        <v>0</v>
      </c>
    </row>
    <row r="316" spans="1:11" s="2" customFormat="1" x14ac:dyDescent="0.3">
      <c r="A316" s="33"/>
      <c r="B316" s="34"/>
      <c r="C316" s="34"/>
      <c r="D316" s="50">
        <v>42</v>
      </c>
      <c r="E316" s="35"/>
      <c r="F316" s="57">
        <v>0</v>
      </c>
      <c r="G316" s="57">
        <f t="shared" si="156"/>
        <v>0</v>
      </c>
      <c r="H316" s="57"/>
      <c r="I316" s="57">
        <f t="shared" si="157"/>
        <v>0</v>
      </c>
      <c r="J316" s="58"/>
      <c r="K316" s="57">
        <f t="shared" si="158"/>
        <v>0</v>
      </c>
    </row>
    <row r="317" spans="1:11" s="2" customFormat="1" x14ac:dyDescent="0.3">
      <c r="A317" s="38"/>
      <c r="B317" s="39"/>
      <c r="C317" s="39"/>
      <c r="D317" s="40">
        <v>426</v>
      </c>
      <c r="E317" s="41" t="s">
        <v>130</v>
      </c>
      <c r="F317" s="42">
        <f t="shared" ref="F317:J317" si="184">SUM(F318)</f>
        <v>0</v>
      </c>
      <c r="G317" s="42">
        <f t="shared" si="156"/>
        <v>0</v>
      </c>
      <c r="H317" s="42">
        <f t="shared" si="184"/>
        <v>0</v>
      </c>
      <c r="I317" s="42">
        <f t="shared" si="157"/>
        <v>0</v>
      </c>
      <c r="J317" s="43">
        <f t="shared" si="184"/>
        <v>0</v>
      </c>
      <c r="K317" s="42">
        <f t="shared" si="158"/>
        <v>0</v>
      </c>
    </row>
    <row r="318" spans="1:11" x14ac:dyDescent="0.3">
      <c r="A318" s="44"/>
      <c r="B318" s="76"/>
      <c r="C318" s="76"/>
      <c r="D318" s="77">
        <v>4262</v>
      </c>
      <c r="E318" s="78" t="s">
        <v>113</v>
      </c>
      <c r="F318" s="86">
        <v>0</v>
      </c>
      <c r="G318" s="86">
        <f t="shared" si="156"/>
        <v>0</v>
      </c>
      <c r="H318" s="86">
        <v>0</v>
      </c>
      <c r="I318" s="86">
        <f t="shared" si="157"/>
        <v>0</v>
      </c>
      <c r="J318" s="87">
        <v>0</v>
      </c>
      <c r="K318" s="86">
        <f t="shared" si="158"/>
        <v>0</v>
      </c>
    </row>
    <row r="319" spans="1:11" s="2" customFormat="1" ht="31.2" x14ac:dyDescent="0.3">
      <c r="A319" s="28" t="s">
        <v>85</v>
      </c>
      <c r="B319" s="59" t="s">
        <v>184</v>
      </c>
      <c r="C319" s="59"/>
      <c r="D319" s="59"/>
      <c r="E319" s="30" t="s">
        <v>185</v>
      </c>
      <c r="F319" s="96">
        <f t="shared" ref="F319:J319" si="185">SUM(F320+F342)</f>
        <v>1251595</v>
      </c>
      <c r="G319" s="96">
        <f t="shared" si="156"/>
        <v>166115.20339770388</v>
      </c>
      <c r="H319" s="96">
        <f t="shared" si="185"/>
        <v>0</v>
      </c>
      <c r="I319" s="96">
        <f t="shared" si="157"/>
        <v>0</v>
      </c>
      <c r="J319" s="97">
        <f t="shared" si="185"/>
        <v>0</v>
      </c>
      <c r="K319" s="96">
        <f t="shared" si="158"/>
        <v>0</v>
      </c>
    </row>
    <row r="320" spans="1:11" x14ac:dyDescent="0.3">
      <c r="A320" s="33"/>
      <c r="B320" s="34"/>
      <c r="C320" s="34"/>
      <c r="D320" s="34">
        <v>12</v>
      </c>
      <c r="E320" s="35" t="s">
        <v>55</v>
      </c>
      <c r="F320" s="36">
        <f t="shared" ref="F320:J320" si="186">SUM(F322+F324+F326+F329+F331+F335+F337+F340)</f>
        <v>196906</v>
      </c>
      <c r="G320" s="36">
        <f t="shared" si="156"/>
        <v>26133.917313690356</v>
      </c>
      <c r="H320" s="36">
        <f t="shared" si="186"/>
        <v>0</v>
      </c>
      <c r="I320" s="36">
        <f t="shared" si="157"/>
        <v>0</v>
      </c>
      <c r="J320" s="37">
        <f t="shared" si="186"/>
        <v>0</v>
      </c>
      <c r="K320" s="36">
        <f t="shared" si="158"/>
        <v>0</v>
      </c>
    </row>
    <row r="321" spans="1:11" x14ac:dyDescent="0.3">
      <c r="A321" s="33"/>
      <c r="B321" s="34"/>
      <c r="C321" s="34"/>
      <c r="D321" s="34">
        <v>31</v>
      </c>
      <c r="E321" s="35"/>
      <c r="F321" s="36">
        <f>F322+F324+F326</f>
        <v>69000</v>
      </c>
      <c r="G321" s="36">
        <f t="shared" si="156"/>
        <v>9157.8737806091976</v>
      </c>
      <c r="H321" s="36"/>
      <c r="I321" s="36">
        <f t="shared" si="157"/>
        <v>0</v>
      </c>
      <c r="J321" s="37"/>
      <c r="K321" s="36">
        <f t="shared" si="158"/>
        <v>0</v>
      </c>
    </row>
    <row r="322" spans="1:11" s="2" customFormat="1" x14ac:dyDescent="0.3">
      <c r="A322" s="38"/>
      <c r="B322" s="39"/>
      <c r="C322" s="39"/>
      <c r="D322" s="40">
        <v>311</v>
      </c>
      <c r="E322" s="41" t="s">
        <v>86</v>
      </c>
      <c r="F322" s="42">
        <f t="shared" ref="F322:J322" si="187">SUM(F323)</f>
        <v>59000</v>
      </c>
      <c r="G322" s="42">
        <f t="shared" si="156"/>
        <v>7830.6456964629369</v>
      </c>
      <c r="H322" s="42">
        <f t="shared" si="187"/>
        <v>0</v>
      </c>
      <c r="I322" s="42">
        <f t="shared" si="157"/>
        <v>0</v>
      </c>
      <c r="J322" s="43">
        <f t="shared" si="187"/>
        <v>0</v>
      </c>
      <c r="K322" s="42">
        <f t="shared" si="158"/>
        <v>0</v>
      </c>
    </row>
    <row r="323" spans="1:11" x14ac:dyDescent="0.3">
      <c r="A323" s="56"/>
      <c r="B323" s="45"/>
      <c r="C323" s="45"/>
      <c r="D323" s="46">
        <v>3111</v>
      </c>
      <c r="E323" s="47" t="s">
        <v>87</v>
      </c>
      <c r="F323" s="4">
        <v>59000</v>
      </c>
      <c r="G323" s="4">
        <f t="shared" si="156"/>
        <v>7830.6456964629369</v>
      </c>
      <c r="H323" s="4">
        <v>0</v>
      </c>
      <c r="I323" s="4">
        <f t="shared" si="157"/>
        <v>0</v>
      </c>
      <c r="J323" s="10">
        <v>0</v>
      </c>
      <c r="K323" s="4">
        <f t="shared" si="158"/>
        <v>0</v>
      </c>
    </row>
    <row r="324" spans="1:11" s="2" customFormat="1" x14ac:dyDescent="0.3">
      <c r="A324" s="38"/>
      <c r="B324" s="39"/>
      <c r="C324" s="39"/>
      <c r="D324" s="40">
        <v>312</v>
      </c>
      <c r="E324" s="41" t="s">
        <v>90</v>
      </c>
      <c r="F324" s="42">
        <f t="shared" ref="F324:J324" si="188">SUM(F325)</f>
        <v>0</v>
      </c>
      <c r="G324" s="42">
        <f t="shared" si="156"/>
        <v>0</v>
      </c>
      <c r="H324" s="42">
        <f t="shared" si="188"/>
        <v>0</v>
      </c>
      <c r="I324" s="42">
        <f t="shared" si="157"/>
        <v>0</v>
      </c>
      <c r="J324" s="43">
        <f t="shared" si="188"/>
        <v>0</v>
      </c>
      <c r="K324" s="42">
        <f t="shared" si="158"/>
        <v>0</v>
      </c>
    </row>
    <row r="325" spans="1:11" x14ac:dyDescent="0.3">
      <c r="A325" s="56"/>
      <c r="B325" s="45"/>
      <c r="C325" s="45"/>
      <c r="D325" s="46">
        <v>3121</v>
      </c>
      <c r="E325" s="47" t="s">
        <v>90</v>
      </c>
      <c r="F325" s="4">
        <v>0</v>
      </c>
      <c r="G325" s="4">
        <f t="shared" si="156"/>
        <v>0</v>
      </c>
      <c r="H325" s="4">
        <v>0</v>
      </c>
      <c r="I325" s="4">
        <f t="shared" si="157"/>
        <v>0</v>
      </c>
      <c r="J325" s="10">
        <v>0</v>
      </c>
      <c r="K325" s="4">
        <f t="shared" si="158"/>
        <v>0</v>
      </c>
    </row>
    <row r="326" spans="1:11" s="2" customFormat="1" x14ac:dyDescent="0.3">
      <c r="A326" s="38"/>
      <c r="B326" s="39"/>
      <c r="C326" s="39"/>
      <c r="D326" s="40">
        <v>313</v>
      </c>
      <c r="E326" s="41" t="s">
        <v>88</v>
      </c>
      <c r="F326" s="42">
        <f t="shared" ref="F326:J326" si="189">SUM(F327)</f>
        <v>10000</v>
      </c>
      <c r="G326" s="42">
        <f t="shared" si="156"/>
        <v>1327.2280841462605</v>
      </c>
      <c r="H326" s="42">
        <f t="shared" si="189"/>
        <v>0</v>
      </c>
      <c r="I326" s="42">
        <f t="shared" si="157"/>
        <v>0</v>
      </c>
      <c r="J326" s="43">
        <f t="shared" si="189"/>
        <v>0</v>
      </c>
      <c r="K326" s="42">
        <f t="shared" si="158"/>
        <v>0</v>
      </c>
    </row>
    <row r="327" spans="1:11" ht="31.2" x14ac:dyDescent="0.3">
      <c r="A327" s="56"/>
      <c r="B327" s="45"/>
      <c r="C327" s="45"/>
      <c r="D327" s="46">
        <v>3132</v>
      </c>
      <c r="E327" s="47" t="s">
        <v>91</v>
      </c>
      <c r="F327" s="4">
        <v>10000</v>
      </c>
      <c r="G327" s="4">
        <f t="shared" si="156"/>
        <v>1327.2280841462605</v>
      </c>
      <c r="H327" s="4">
        <v>0</v>
      </c>
      <c r="I327" s="4">
        <f t="shared" si="157"/>
        <v>0</v>
      </c>
      <c r="J327" s="10">
        <v>0</v>
      </c>
      <c r="K327" s="4">
        <f t="shared" si="158"/>
        <v>0</v>
      </c>
    </row>
    <row r="328" spans="1:11" s="2" customFormat="1" x14ac:dyDescent="0.3">
      <c r="A328" s="33"/>
      <c r="B328" s="34"/>
      <c r="C328" s="34"/>
      <c r="D328" s="50">
        <v>32</v>
      </c>
      <c r="E328" s="35"/>
      <c r="F328" s="57">
        <f>F329+F331+F335+F337</f>
        <v>88616</v>
      </c>
      <c r="G328" s="57">
        <f t="shared" ref="G328:G391" si="190">F328/7.5345</f>
        <v>11761.364390470502</v>
      </c>
      <c r="H328" s="57"/>
      <c r="I328" s="57">
        <f t="shared" ref="I328:I391" si="191">H328/7.5345</f>
        <v>0</v>
      </c>
      <c r="J328" s="58"/>
      <c r="K328" s="57">
        <f t="shared" ref="K328:K391" si="192">J328/7.5345</f>
        <v>0</v>
      </c>
    </row>
    <row r="329" spans="1:11" s="2" customFormat="1" x14ac:dyDescent="0.3">
      <c r="A329" s="38"/>
      <c r="B329" s="39"/>
      <c r="C329" s="39"/>
      <c r="D329" s="40">
        <v>321</v>
      </c>
      <c r="E329" s="41" t="s">
        <v>25</v>
      </c>
      <c r="F329" s="42">
        <f t="shared" ref="F329:J329" si="193">SUM(F330)</f>
        <v>9500</v>
      </c>
      <c r="G329" s="42">
        <f t="shared" si="190"/>
        <v>1260.8666799389475</v>
      </c>
      <c r="H329" s="42">
        <f t="shared" si="193"/>
        <v>0</v>
      </c>
      <c r="I329" s="42">
        <f t="shared" si="191"/>
        <v>0</v>
      </c>
      <c r="J329" s="43">
        <f t="shared" si="193"/>
        <v>0</v>
      </c>
      <c r="K329" s="42">
        <f t="shared" si="192"/>
        <v>0</v>
      </c>
    </row>
    <row r="330" spans="1:11" x14ac:dyDescent="0.3">
      <c r="A330" s="56"/>
      <c r="B330" s="45"/>
      <c r="C330" s="45"/>
      <c r="D330" s="46">
        <v>3211</v>
      </c>
      <c r="E330" s="47" t="s">
        <v>26</v>
      </c>
      <c r="F330" s="4">
        <v>9500</v>
      </c>
      <c r="G330" s="4">
        <f t="shared" si="190"/>
        <v>1260.8666799389475</v>
      </c>
      <c r="H330" s="4">
        <v>0</v>
      </c>
      <c r="I330" s="4">
        <f t="shared" si="191"/>
        <v>0</v>
      </c>
      <c r="J330" s="10">
        <v>0</v>
      </c>
      <c r="K330" s="4">
        <f t="shared" si="192"/>
        <v>0</v>
      </c>
    </row>
    <row r="331" spans="1:11" s="2" customFormat="1" x14ac:dyDescent="0.3">
      <c r="A331" s="38"/>
      <c r="B331" s="39"/>
      <c r="C331" s="39"/>
      <c r="D331" s="40">
        <v>323</v>
      </c>
      <c r="E331" s="41" t="s">
        <v>28</v>
      </c>
      <c r="F331" s="42">
        <f>SUM(F332+F333+F334)</f>
        <v>59466</v>
      </c>
      <c r="G331" s="42">
        <f t="shared" si="190"/>
        <v>7892.4945251841527</v>
      </c>
      <c r="H331" s="42">
        <f t="shared" ref="H331:J331" si="194">SUM(H332+H333+H334)</f>
        <v>0</v>
      </c>
      <c r="I331" s="42">
        <f t="shared" si="191"/>
        <v>0</v>
      </c>
      <c r="J331" s="43">
        <f t="shared" si="194"/>
        <v>0</v>
      </c>
      <c r="K331" s="42">
        <f t="shared" si="192"/>
        <v>0</v>
      </c>
    </row>
    <row r="332" spans="1:11" x14ac:dyDescent="0.3">
      <c r="A332" s="56"/>
      <c r="B332" s="45"/>
      <c r="C332" s="45"/>
      <c r="D332" s="46">
        <v>3235</v>
      </c>
      <c r="E332" s="47" t="s">
        <v>30</v>
      </c>
      <c r="F332" s="4">
        <v>3900</v>
      </c>
      <c r="G332" s="4">
        <f t="shared" si="190"/>
        <v>517.61895281704153</v>
      </c>
      <c r="H332" s="4">
        <v>0</v>
      </c>
      <c r="I332" s="4">
        <f t="shared" si="191"/>
        <v>0</v>
      </c>
      <c r="J332" s="10">
        <v>0</v>
      </c>
      <c r="K332" s="4">
        <f t="shared" si="192"/>
        <v>0</v>
      </c>
    </row>
    <row r="333" spans="1:11" x14ac:dyDescent="0.3">
      <c r="A333" s="56"/>
      <c r="B333" s="45"/>
      <c r="C333" s="45"/>
      <c r="D333" s="45">
        <v>3237</v>
      </c>
      <c r="E333" s="47" t="s">
        <v>29</v>
      </c>
      <c r="F333" s="4">
        <v>53100</v>
      </c>
      <c r="G333" s="4">
        <f t="shared" si="190"/>
        <v>7047.5811268166426</v>
      </c>
      <c r="H333" s="4">
        <v>0</v>
      </c>
      <c r="I333" s="4">
        <f t="shared" si="191"/>
        <v>0</v>
      </c>
      <c r="J333" s="10">
        <v>0</v>
      </c>
      <c r="K333" s="4">
        <f t="shared" si="192"/>
        <v>0</v>
      </c>
    </row>
    <row r="334" spans="1:11" x14ac:dyDescent="0.3">
      <c r="A334" s="56"/>
      <c r="B334" s="45"/>
      <c r="C334" s="45"/>
      <c r="D334" s="46">
        <v>3239</v>
      </c>
      <c r="E334" s="47" t="s">
        <v>31</v>
      </c>
      <c r="F334" s="4">
        <v>2466</v>
      </c>
      <c r="G334" s="4">
        <f t="shared" si="190"/>
        <v>327.29444555046786</v>
      </c>
      <c r="H334" s="4">
        <v>0</v>
      </c>
      <c r="I334" s="4">
        <f t="shared" si="191"/>
        <v>0</v>
      </c>
      <c r="J334" s="10">
        <v>0</v>
      </c>
      <c r="K334" s="4">
        <f t="shared" si="192"/>
        <v>0</v>
      </c>
    </row>
    <row r="335" spans="1:11" s="2" customFormat="1" ht="31.2" x14ac:dyDescent="0.3">
      <c r="A335" s="38"/>
      <c r="B335" s="39"/>
      <c r="C335" s="39"/>
      <c r="D335" s="40">
        <v>324</v>
      </c>
      <c r="E335" s="41" t="s">
        <v>46</v>
      </c>
      <c r="F335" s="42">
        <f t="shared" ref="F335:J335" si="195">SUM(F336)</f>
        <v>9825</v>
      </c>
      <c r="G335" s="42">
        <f t="shared" si="190"/>
        <v>1304.001592673701</v>
      </c>
      <c r="H335" s="42">
        <f t="shared" si="195"/>
        <v>0</v>
      </c>
      <c r="I335" s="42">
        <f t="shared" si="191"/>
        <v>0</v>
      </c>
      <c r="J335" s="43">
        <f t="shared" si="195"/>
        <v>0</v>
      </c>
      <c r="K335" s="42">
        <f t="shared" si="192"/>
        <v>0</v>
      </c>
    </row>
    <row r="336" spans="1:11" ht="31.2" x14ac:dyDescent="0.3">
      <c r="A336" s="56"/>
      <c r="B336" s="45"/>
      <c r="C336" s="45"/>
      <c r="D336" s="45">
        <v>3241</v>
      </c>
      <c r="E336" s="47" t="s">
        <v>46</v>
      </c>
      <c r="F336" s="4">
        <v>9825</v>
      </c>
      <c r="G336" s="4">
        <f t="shared" si="190"/>
        <v>1304.001592673701</v>
      </c>
      <c r="H336" s="4">
        <v>0</v>
      </c>
      <c r="I336" s="4">
        <f t="shared" si="191"/>
        <v>0</v>
      </c>
      <c r="J336" s="10">
        <v>0</v>
      </c>
      <c r="K336" s="4">
        <f t="shared" si="192"/>
        <v>0</v>
      </c>
    </row>
    <row r="337" spans="1:11" s="2" customFormat="1" x14ac:dyDescent="0.3">
      <c r="A337" s="38"/>
      <c r="B337" s="39"/>
      <c r="C337" s="39"/>
      <c r="D337" s="40">
        <v>329</v>
      </c>
      <c r="E337" s="41" t="s">
        <v>32</v>
      </c>
      <c r="F337" s="42">
        <f t="shared" ref="F337:J337" si="196">SUM(F338)</f>
        <v>9825</v>
      </c>
      <c r="G337" s="42">
        <f t="shared" si="190"/>
        <v>1304.001592673701</v>
      </c>
      <c r="H337" s="42">
        <f t="shared" si="196"/>
        <v>0</v>
      </c>
      <c r="I337" s="42">
        <f t="shared" si="191"/>
        <v>0</v>
      </c>
      <c r="J337" s="43">
        <f t="shared" si="196"/>
        <v>0</v>
      </c>
      <c r="K337" s="42">
        <f t="shared" si="192"/>
        <v>0</v>
      </c>
    </row>
    <row r="338" spans="1:11" x14ac:dyDescent="0.3">
      <c r="A338" s="56"/>
      <c r="B338" s="45"/>
      <c r="C338" s="45"/>
      <c r="D338" s="46">
        <v>3293</v>
      </c>
      <c r="E338" s="47" t="s">
        <v>33</v>
      </c>
      <c r="F338" s="4">
        <v>9825</v>
      </c>
      <c r="G338" s="4">
        <f t="shared" si="190"/>
        <v>1304.001592673701</v>
      </c>
      <c r="H338" s="4">
        <v>0</v>
      </c>
      <c r="I338" s="4">
        <f t="shared" si="191"/>
        <v>0</v>
      </c>
      <c r="J338" s="10">
        <v>0</v>
      </c>
      <c r="K338" s="4">
        <f t="shared" si="192"/>
        <v>0</v>
      </c>
    </row>
    <row r="339" spans="1:11" s="2" customFormat="1" x14ac:dyDescent="0.3">
      <c r="A339" s="33"/>
      <c r="B339" s="34"/>
      <c r="C339" s="34"/>
      <c r="D339" s="50">
        <v>42</v>
      </c>
      <c r="E339" s="35"/>
      <c r="F339" s="57">
        <f>F340</f>
        <v>39290</v>
      </c>
      <c r="G339" s="57">
        <f t="shared" si="190"/>
        <v>5214.6791426106574</v>
      </c>
      <c r="H339" s="57"/>
      <c r="I339" s="57">
        <f t="shared" si="191"/>
        <v>0</v>
      </c>
      <c r="J339" s="58"/>
      <c r="K339" s="57">
        <f t="shared" si="192"/>
        <v>0</v>
      </c>
    </row>
    <row r="340" spans="1:11" s="2" customFormat="1" x14ac:dyDescent="0.3">
      <c r="A340" s="38"/>
      <c r="B340" s="39"/>
      <c r="C340" s="39"/>
      <c r="D340" s="40">
        <v>422</v>
      </c>
      <c r="E340" s="41" t="s">
        <v>63</v>
      </c>
      <c r="F340" s="42">
        <f t="shared" ref="F340:J340" si="197">SUM(F341)</f>
        <v>39290</v>
      </c>
      <c r="G340" s="42">
        <f t="shared" si="190"/>
        <v>5214.6791426106574</v>
      </c>
      <c r="H340" s="42">
        <f t="shared" si="197"/>
        <v>0</v>
      </c>
      <c r="I340" s="42">
        <f t="shared" si="191"/>
        <v>0</v>
      </c>
      <c r="J340" s="43">
        <f t="shared" si="197"/>
        <v>0</v>
      </c>
      <c r="K340" s="42">
        <f t="shared" si="192"/>
        <v>0</v>
      </c>
    </row>
    <row r="341" spans="1:11" x14ac:dyDescent="0.3">
      <c r="A341" s="56"/>
      <c r="B341" s="55"/>
      <c r="C341" s="55"/>
      <c r="D341" s="52">
        <v>4221</v>
      </c>
      <c r="E341" s="7" t="s">
        <v>63</v>
      </c>
      <c r="F341" s="4">
        <v>39290</v>
      </c>
      <c r="G341" s="4">
        <f t="shared" si="190"/>
        <v>5214.6791426106574</v>
      </c>
      <c r="H341" s="4">
        <v>0</v>
      </c>
      <c r="I341" s="4">
        <f t="shared" si="191"/>
        <v>0</v>
      </c>
      <c r="J341" s="10">
        <v>0</v>
      </c>
      <c r="K341" s="4">
        <f t="shared" si="192"/>
        <v>0</v>
      </c>
    </row>
    <row r="342" spans="1:11" x14ac:dyDescent="0.3">
      <c r="A342" s="33"/>
      <c r="B342" s="34"/>
      <c r="C342" s="34"/>
      <c r="D342" s="34">
        <v>559</v>
      </c>
      <c r="E342" s="35" t="s">
        <v>56</v>
      </c>
      <c r="F342" s="36">
        <f t="shared" ref="F342:J342" si="198">SUM(F344+F346+F348+F351+F353+F357+F359+F362)</f>
        <v>1054689</v>
      </c>
      <c r="G342" s="36">
        <f t="shared" si="190"/>
        <v>139981.28608401353</v>
      </c>
      <c r="H342" s="36">
        <f t="shared" si="198"/>
        <v>0</v>
      </c>
      <c r="I342" s="36">
        <f t="shared" si="191"/>
        <v>0</v>
      </c>
      <c r="J342" s="37">
        <f t="shared" si="198"/>
        <v>0</v>
      </c>
      <c r="K342" s="36">
        <f t="shared" si="192"/>
        <v>0</v>
      </c>
    </row>
    <row r="343" spans="1:11" x14ac:dyDescent="0.3">
      <c r="A343" s="33"/>
      <c r="B343" s="34"/>
      <c r="C343" s="34"/>
      <c r="D343" s="34">
        <v>31</v>
      </c>
      <c r="E343" s="35"/>
      <c r="F343" s="36">
        <f>F344+F346+F348</f>
        <v>457845</v>
      </c>
      <c r="G343" s="36">
        <f t="shared" si="190"/>
        <v>60766.474218594463</v>
      </c>
      <c r="H343" s="36"/>
      <c r="I343" s="36">
        <f t="shared" si="191"/>
        <v>0</v>
      </c>
      <c r="J343" s="37"/>
      <c r="K343" s="36">
        <f t="shared" si="192"/>
        <v>0</v>
      </c>
    </row>
    <row r="344" spans="1:11" s="2" customFormat="1" x14ac:dyDescent="0.3">
      <c r="A344" s="38"/>
      <c r="B344" s="39"/>
      <c r="C344" s="39"/>
      <c r="D344" s="40">
        <v>311</v>
      </c>
      <c r="E344" s="41" t="s">
        <v>86</v>
      </c>
      <c r="F344" s="42">
        <f t="shared" ref="F344:J344" si="199">SUM(F345)</f>
        <v>393000</v>
      </c>
      <c r="G344" s="42">
        <f t="shared" si="190"/>
        <v>52160.063706948036</v>
      </c>
      <c r="H344" s="42">
        <f t="shared" si="199"/>
        <v>0</v>
      </c>
      <c r="I344" s="42">
        <f t="shared" si="191"/>
        <v>0</v>
      </c>
      <c r="J344" s="43">
        <f t="shared" si="199"/>
        <v>0</v>
      </c>
      <c r="K344" s="42">
        <f t="shared" si="192"/>
        <v>0</v>
      </c>
    </row>
    <row r="345" spans="1:11" x14ac:dyDescent="0.3">
      <c r="A345" s="56"/>
      <c r="B345" s="55"/>
      <c r="C345" s="55"/>
      <c r="D345" s="52">
        <v>3111</v>
      </c>
      <c r="E345" s="7" t="s">
        <v>87</v>
      </c>
      <c r="F345" s="86">
        <v>393000</v>
      </c>
      <c r="G345" s="86">
        <f t="shared" si="190"/>
        <v>52160.063706948036</v>
      </c>
      <c r="H345" s="86">
        <v>0</v>
      </c>
      <c r="I345" s="86">
        <f t="shared" si="191"/>
        <v>0</v>
      </c>
      <c r="J345" s="87">
        <v>0</v>
      </c>
      <c r="K345" s="86">
        <f t="shared" si="192"/>
        <v>0</v>
      </c>
    </row>
    <row r="346" spans="1:11" s="2" customFormat="1" x14ac:dyDescent="0.3">
      <c r="A346" s="38"/>
      <c r="B346" s="39"/>
      <c r="C346" s="39"/>
      <c r="D346" s="40">
        <v>312</v>
      </c>
      <c r="E346" s="41" t="s">
        <v>90</v>
      </c>
      <c r="F346" s="42">
        <f t="shared" ref="F346:J346" si="200">SUM(F347)</f>
        <v>0</v>
      </c>
      <c r="G346" s="42">
        <f t="shared" si="190"/>
        <v>0</v>
      </c>
      <c r="H346" s="42">
        <f t="shared" si="200"/>
        <v>0</v>
      </c>
      <c r="I346" s="42">
        <f t="shared" si="191"/>
        <v>0</v>
      </c>
      <c r="J346" s="43">
        <f t="shared" si="200"/>
        <v>0</v>
      </c>
      <c r="K346" s="42">
        <f t="shared" si="192"/>
        <v>0</v>
      </c>
    </row>
    <row r="347" spans="1:11" x14ac:dyDescent="0.3">
      <c r="A347" s="56"/>
      <c r="B347" s="55"/>
      <c r="C347" s="55"/>
      <c r="D347" s="52">
        <v>3121</v>
      </c>
      <c r="E347" s="7" t="s">
        <v>90</v>
      </c>
      <c r="F347" s="86">
        <v>0</v>
      </c>
      <c r="G347" s="86">
        <f t="shared" si="190"/>
        <v>0</v>
      </c>
      <c r="H347" s="86">
        <v>0</v>
      </c>
      <c r="I347" s="86">
        <f t="shared" si="191"/>
        <v>0</v>
      </c>
      <c r="J347" s="87">
        <v>0</v>
      </c>
      <c r="K347" s="86">
        <f t="shared" si="192"/>
        <v>0</v>
      </c>
    </row>
    <row r="348" spans="1:11" s="2" customFormat="1" x14ac:dyDescent="0.3">
      <c r="A348" s="38"/>
      <c r="B348" s="39"/>
      <c r="C348" s="39"/>
      <c r="D348" s="40">
        <v>313</v>
      </c>
      <c r="E348" s="41" t="s">
        <v>88</v>
      </c>
      <c r="F348" s="42">
        <f t="shared" ref="F348:J348" si="201">SUM(F349)</f>
        <v>64845</v>
      </c>
      <c r="G348" s="42">
        <f t="shared" si="190"/>
        <v>8606.4105116464252</v>
      </c>
      <c r="H348" s="42">
        <f t="shared" si="201"/>
        <v>0</v>
      </c>
      <c r="I348" s="42">
        <f t="shared" si="191"/>
        <v>0</v>
      </c>
      <c r="J348" s="43">
        <f t="shared" si="201"/>
        <v>0</v>
      </c>
      <c r="K348" s="42">
        <f t="shared" si="192"/>
        <v>0</v>
      </c>
    </row>
    <row r="349" spans="1:11" ht="31.2" x14ac:dyDescent="0.3">
      <c r="A349" s="56"/>
      <c r="B349" s="55"/>
      <c r="C349" s="55"/>
      <c r="D349" s="52">
        <v>3132</v>
      </c>
      <c r="E349" s="7" t="s">
        <v>91</v>
      </c>
      <c r="F349" s="86">
        <v>64845</v>
      </c>
      <c r="G349" s="86">
        <f t="shared" si="190"/>
        <v>8606.4105116464252</v>
      </c>
      <c r="H349" s="86">
        <v>0</v>
      </c>
      <c r="I349" s="86">
        <f t="shared" si="191"/>
        <v>0</v>
      </c>
      <c r="J349" s="87">
        <v>0</v>
      </c>
      <c r="K349" s="86">
        <f t="shared" si="192"/>
        <v>0</v>
      </c>
    </row>
    <row r="350" spans="1:11" s="2" customFormat="1" x14ac:dyDescent="0.3">
      <c r="A350" s="33"/>
      <c r="B350" s="34"/>
      <c r="C350" s="34"/>
      <c r="D350" s="50">
        <v>32</v>
      </c>
      <c r="E350" s="35"/>
      <c r="F350" s="57">
        <f>F351+F353+F357+F359</f>
        <v>590834</v>
      </c>
      <c r="G350" s="57">
        <f t="shared" si="190"/>
        <v>78417.14778684717</v>
      </c>
      <c r="H350" s="57"/>
      <c r="I350" s="57">
        <f t="shared" si="191"/>
        <v>0</v>
      </c>
      <c r="J350" s="58"/>
      <c r="K350" s="57">
        <f t="shared" si="192"/>
        <v>0</v>
      </c>
    </row>
    <row r="351" spans="1:11" s="2" customFormat="1" x14ac:dyDescent="0.3">
      <c r="A351" s="38"/>
      <c r="B351" s="39"/>
      <c r="C351" s="39"/>
      <c r="D351" s="40">
        <v>321</v>
      </c>
      <c r="E351" s="41" t="s">
        <v>25</v>
      </c>
      <c r="F351" s="42">
        <f t="shared" ref="F351:J351" si="202">SUM(F352)</f>
        <v>63500</v>
      </c>
      <c r="G351" s="42">
        <f t="shared" si="190"/>
        <v>8427.8983343287546</v>
      </c>
      <c r="H351" s="42">
        <f t="shared" si="202"/>
        <v>0</v>
      </c>
      <c r="I351" s="42">
        <f t="shared" si="191"/>
        <v>0</v>
      </c>
      <c r="J351" s="43">
        <f t="shared" si="202"/>
        <v>0</v>
      </c>
      <c r="K351" s="42">
        <f t="shared" si="192"/>
        <v>0</v>
      </c>
    </row>
    <row r="352" spans="1:11" x14ac:dyDescent="0.3">
      <c r="A352" s="56"/>
      <c r="B352" s="55"/>
      <c r="C352" s="55"/>
      <c r="D352" s="52">
        <v>3211</v>
      </c>
      <c r="E352" s="7" t="s">
        <v>26</v>
      </c>
      <c r="F352" s="86">
        <v>63500</v>
      </c>
      <c r="G352" s="86">
        <f t="shared" si="190"/>
        <v>8427.8983343287546</v>
      </c>
      <c r="H352" s="86">
        <v>0</v>
      </c>
      <c r="I352" s="86">
        <f t="shared" si="191"/>
        <v>0</v>
      </c>
      <c r="J352" s="87">
        <v>0</v>
      </c>
      <c r="K352" s="86">
        <f t="shared" si="192"/>
        <v>0</v>
      </c>
    </row>
    <row r="353" spans="1:11" s="2" customFormat="1" x14ac:dyDescent="0.3">
      <c r="A353" s="38"/>
      <c r="B353" s="39"/>
      <c r="C353" s="39"/>
      <c r="D353" s="40">
        <v>323</v>
      </c>
      <c r="E353" s="41" t="s">
        <v>28</v>
      </c>
      <c r="F353" s="42">
        <f>SUM(F354+F355+F356)</f>
        <v>396334</v>
      </c>
      <c r="G353" s="42">
        <f t="shared" si="190"/>
        <v>52602.561550202401</v>
      </c>
      <c r="H353" s="42">
        <f t="shared" ref="H353:J353" si="203">SUM(H354+H355+H356)</f>
        <v>0</v>
      </c>
      <c r="I353" s="42">
        <f t="shared" si="191"/>
        <v>0</v>
      </c>
      <c r="J353" s="43">
        <f t="shared" si="203"/>
        <v>0</v>
      </c>
      <c r="K353" s="42">
        <f t="shared" si="192"/>
        <v>0</v>
      </c>
    </row>
    <row r="354" spans="1:11" x14ac:dyDescent="0.3">
      <c r="A354" s="56"/>
      <c r="B354" s="55"/>
      <c r="C354" s="55"/>
      <c r="D354" s="52">
        <v>3235</v>
      </c>
      <c r="E354" s="7" t="s">
        <v>30</v>
      </c>
      <c r="F354" s="86">
        <v>26000</v>
      </c>
      <c r="G354" s="86">
        <f t="shared" si="190"/>
        <v>3450.7930187802772</v>
      </c>
      <c r="H354" s="86">
        <v>0</v>
      </c>
      <c r="I354" s="86">
        <f t="shared" si="191"/>
        <v>0</v>
      </c>
      <c r="J354" s="87">
        <v>0</v>
      </c>
      <c r="K354" s="86">
        <f t="shared" si="192"/>
        <v>0</v>
      </c>
    </row>
    <row r="355" spans="1:11" x14ac:dyDescent="0.3">
      <c r="A355" s="56"/>
      <c r="B355" s="55"/>
      <c r="C355" s="55"/>
      <c r="D355" s="55">
        <v>3237</v>
      </c>
      <c r="E355" s="7" t="s">
        <v>29</v>
      </c>
      <c r="F355" s="86">
        <v>353900</v>
      </c>
      <c r="G355" s="86">
        <f t="shared" si="190"/>
        <v>46970.601897936154</v>
      </c>
      <c r="H355" s="86">
        <v>0</v>
      </c>
      <c r="I355" s="86">
        <f t="shared" si="191"/>
        <v>0</v>
      </c>
      <c r="J355" s="87">
        <v>0</v>
      </c>
      <c r="K355" s="86">
        <f t="shared" si="192"/>
        <v>0</v>
      </c>
    </row>
    <row r="356" spans="1:11" x14ac:dyDescent="0.3">
      <c r="A356" s="56"/>
      <c r="B356" s="55"/>
      <c r="C356" s="55"/>
      <c r="D356" s="52">
        <v>3239</v>
      </c>
      <c r="E356" s="7" t="s">
        <v>31</v>
      </c>
      <c r="F356" s="86">
        <v>16434</v>
      </c>
      <c r="G356" s="86">
        <f t="shared" si="190"/>
        <v>2181.1666334859647</v>
      </c>
      <c r="H356" s="86">
        <v>0</v>
      </c>
      <c r="I356" s="86">
        <f t="shared" si="191"/>
        <v>0</v>
      </c>
      <c r="J356" s="87">
        <v>0</v>
      </c>
      <c r="K356" s="86">
        <f t="shared" si="192"/>
        <v>0</v>
      </c>
    </row>
    <row r="357" spans="1:11" s="2" customFormat="1" ht="31.2" x14ac:dyDescent="0.3">
      <c r="A357" s="38"/>
      <c r="B357" s="39"/>
      <c r="C357" s="39"/>
      <c r="D357" s="40">
        <v>324</v>
      </c>
      <c r="E357" s="41" t="s">
        <v>46</v>
      </c>
      <c r="F357" s="42">
        <f t="shared" ref="F357:J357" si="204">SUM(F358)</f>
        <v>65500</v>
      </c>
      <c r="G357" s="42">
        <f t="shared" si="190"/>
        <v>8693.3439511580054</v>
      </c>
      <c r="H357" s="42">
        <f t="shared" si="204"/>
        <v>0</v>
      </c>
      <c r="I357" s="42">
        <f t="shared" si="191"/>
        <v>0</v>
      </c>
      <c r="J357" s="43">
        <f t="shared" si="204"/>
        <v>0</v>
      </c>
      <c r="K357" s="42">
        <f t="shared" si="192"/>
        <v>0</v>
      </c>
    </row>
    <row r="358" spans="1:11" ht="31.2" x14ac:dyDescent="0.3">
      <c r="A358" s="56"/>
      <c r="B358" s="55"/>
      <c r="C358" s="55"/>
      <c r="D358" s="55">
        <v>3241</v>
      </c>
      <c r="E358" s="7" t="s">
        <v>46</v>
      </c>
      <c r="F358" s="86">
        <v>65500</v>
      </c>
      <c r="G358" s="86">
        <f t="shared" si="190"/>
        <v>8693.3439511580054</v>
      </c>
      <c r="H358" s="86">
        <v>0</v>
      </c>
      <c r="I358" s="86">
        <f t="shared" si="191"/>
        <v>0</v>
      </c>
      <c r="J358" s="87">
        <v>0</v>
      </c>
      <c r="K358" s="86">
        <f t="shared" si="192"/>
        <v>0</v>
      </c>
    </row>
    <row r="359" spans="1:11" s="2" customFormat="1" x14ac:dyDescent="0.3">
      <c r="A359" s="38"/>
      <c r="B359" s="39"/>
      <c r="C359" s="39"/>
      <c r="D359" s="40">
        <v>329</v>
      </c>
      <c r="E359" s="41" t="s">
        <v>32</v>
      </c>
      <c r="F359" s="42">
        <f>F360</f>
        <v>65500</v>
      </c>
      <c r="G359" s="42">
        <f t="shared" si="190"/>
        <v>8693.3439511580054</v>
      </c>
      <c r="H359" s="42">
        <v>0</v>
      </c>
      <c r="I359" s="42">
        <f t="shared" si="191"/>
        <v>0</v>
      </c>
      <c r="J359" s="43">
        <v>0</v>
      </c>
      <c r="K359" s="42">
        <f t="shared" si="192"/>
        <v>0</v>
      </c>
    </row>
    <row r="360" spans="1:11" x14ac:dyDescent="0.3">
      <c r="A360" s="56"/>
      <c r="B360" s="55"/>
      <c r="C360" s="55"/>
      <c r="D360" s="52">
        <v>3293</v>
      </c>
      <c r="E360" s="7" t="s">
        <v>33</v>
      </c>
      <c r="F360" s="86">
        <v>65500</v>
      </c>
      <c r="G360" s="86">
        <f t="shared" si="190"/>
        <v>8693.3439511580054</v>
      </c>
      <c r="H360" s="86">
        <v>0</v>
      </c>
      <c r="I360" s="86">
        <f t="shared" si="191"/>
        <v>0</v>
      </c>
      <c r="J360" s="87">
        <v>0</v>
      </c>
      <c r="K360" s="86">
        <f t="shared" si="192"/>
        <v>0</v>
      </c>
    </row>
    <row r="361" spans="1:11" s="2" customFormat="1" x14ac:dyDescent="0.3">
      <c r="A361" s="33"/>
      <c r="B361" s="34"/>
      <c r="C361" s="34"/>
      <c r="D361" s="50">
        <v>42</v>
      </c>
      <c r="E361" s="35"/>
      <c r="F361" s="57">
        <f>F362</f>
        <v>6010</v>
      </c>
      <c r="G361" s="57">
        <f t="shared" si="190"/>
        <v>797.66407857190256</v>
      </c>
      <c r="H361" s="57"/>
      <c r="I361" s="57">
        <f t="shared" si="191"/>
        <v>0</v>
      </c>
      <c r="J361" s="58"/>
      <c r="K361" s="57">
        <f t="shared" si="192"/>
        <v>0</v>
      </c>
    </row>
    <row r="362" spans="1:11" s="2" customFormat="1" x14ac:dyDescent="0.3">
      <c r="A362" s="38"/>
      <c r="B362" s="39"/>
      <c r="C362" s="39"/>
      <c r="D362" s="40">
        <v>422</v>
      </c>
      <c r="E362" s="41" t="s">
        <v>63</v>
      </c>
      <c r="F362" s="42">
        <f>F363</f>
        <v>6010</v>
      </c>
      <c r="G362" s="42">
        <f t="shared" si="190"/>
        <v>797.66407857190256</v>
      </c>
      <c r="H362" s="42">
        <v>0</v>
      </c>
      <c r="I362" s="42">
        <f t="shared" si="191"/>
        <v>0</v>
      </c>
      <c r="J362" s="43">
        <v>0</v>
      </c>
      <c r="K362" s="42">
        <f t="shared" si="192"/>
        <v>0</v>
      </c>
    </row>
    <row r="363" spans="1:11" x14ac:dyDescent="0.3">
      <c r="A363" s="56"/>
      <c r="B363" s="55"/>
      <c r="C363" s="55"/>
      <c r="D363" s="52">
        <v>4221</v>
      </c>
      <c r="E363" s="7" t="s">
        <v>63</v>
      </c>
      <c r="F363" s="86">
        <v>6010</v>
      </c>
      <c r="G363" s="86">
        <f t="shared" si="190"/>
        <v>797.66407857190256</v>
      </c>
      <c r="H363" s="86">
        <v>0</v>
      </c>
      <c r="I363" s="86">
        <f t="shared" si="191"/>
        <v>0</v>
      </c>
      <c r="J363" s="87">
        <v>0</v>
      </c>
      <c r="K363" s="86">
        <f t="shared" si="192"/>
        <v>0</v>
      </c>
    </row>
    <row r="364" spans="1:11" s="2" customFormat="1" ht="31.2" x14ac:dyDescent="0.3">
      <c r="A364" s="28" t="s">
        <v>85</v>
      </c>
      <c r="B364" s="59" t="s">
        <v>186</v>
      </c>
      <c r="C364" s="59"/>
      <c r="D364" s="59"/>
      <c r="E364" s="30" t="s">
        <v>187</v>
      </c>
      <c r="F364" s="31">
        <f t="shared" ref="F364:J364" si="205">SUM(F365+F381)</f>
        <v>0</v>
      </c>
      <c r="G364" s="31">
        <f t="shared" si="190"/>
        <v>0</v>
      </c>
      <c r="H364" s="31">
        <f t="shared" si="205"/>
        <v>0</v>
      </c>
      <c r="I364" s="31">
        <f t="shared" si="191"/>
        <v>0</v>
      </c>
      <c r="J364" s="32">
        <f t="shared" si="205"/>
        <v>0</v>
      </c>
      <c r="K364" s="31">
        <f t="shared" si="192"/>
        <v>0</v>
      </c>
    </row>
    <row r="365" spans="1:11" x14ac:dyDescent="0.3">
      <c r="A365" s="33"/>
      <c r="B365" s="34"/>
      <c r="C365" s="34"/>
      <c r="D365" s="34">
        <v>12</v>
      </c>
      <c r="E365" s="35" t="s">
        <v>55</v>
      </c>
      <c r="F365" s="36">
        <f t="shared" ref="F365:J365" si="206">SUM(F366+F368+F370+F372+F374+F378)</f>
        <v>0</v>
      </c>
      <c r="G365" s="36">
        <f t="shared" si="190"/>
        <v>0</v>
      </c>
      <c r="H365" s="36">
        <f t="shared" si="206"/>
        <v>0</v>
      </c>
      <c r="I365" s="36">
        <f t="shared" si="191"/>
        <v>0</v>
      </c>
      <c r="J365" s="37">
        <f t="shared" si="206"/>
        <v>0</v>
      </c>
      <c r="K365" s="36">
        <f t="shared" si="192"/>
        <v>0</v>
      </c>
    </row>
    <row r="366" spans="1:11" s="2" customFormat="1" x14ac:dyDescent="0.3">
      <c r="A366" s="38"/>
      <c r="B366" s="39"/>
      <c r="C366" s="39"/>
      <c r="D366" s="40">
        <v>311</v>
      </c>
      <c r="E366" s="98" t="s">
        <v>86</v>
      </c>
      <c r="F366" s="42">
        <f t="shared" ref="F366:J366" si="207">SUM(F367)</f>
        <v>0</v>
      </c>
      <c r="G366" s="42">
        <f t="shared" si="190"/>
        <v>0</v>
      </c>
      <c r="H366" s="42">
        <f t="shared" si="207"/>
        <v>0</v>
      </c>
      <c r="I366" s="42">
        <f t="shared" si="191"/>
        <v>0</v>
      </c>
      <c r="J366" s="43">
        <f t="shared" si="207"/>
        <v>0</v>
      </c>
      <c r="K366" s="42">
        <f t="shared" si="192"/>
        <v>0</v>
      </c>
    </row>
    <row r="367" spans="1:11" s="2" customFormat="1" x14ac:dyDescent="0.3">
      <c r="A367" s="56"/>
      <c r="B367" s="45"/>
      <c r="C367" s="45"/>
      <c r="D367" s="46">
        <v>3111</v>
      </c>
      <c r="E367" s="99" t="s">
        <v>87</v>
      </c>
      <c r="F367" s="4">
        <v>0</v>
      </c>
      <c r="G367" s="4">
        <f t="shared" si="190"/>
        <v>0</v>
      </c>
      <c r="H367" s="4">
        <v>0</v>
      </c>
      <c r="I367" s="4">
        <f t="shared" si="191"/>
        <v>0</v>
      </c>
      <c r="J367" s="10">
        <v>0</v>
      </c>
      <c r="K367" s="4">
        <f t="shared" si="192"/>
        <v>0</v>
      </c>
    </row>
    <row r="368" spans="1:11" s="2" customFormat="1" x14ac:dyDescent="0.3">
      <c r="A368" s="38"/>
      <c r="B368" s="39"/>
      <c r="C368" s="39"/>
      <c r="D368" s="40">
        <v>312</v>
      </c>
      <c r="E368" s="98" t="s">
        <v>90</v>
      </c>
      <c r="F368" s="42">
        <f t="shared" ref="F368:J368" si="208">SUM(F369)</f>
        <v>0</v>
      </c>
      <c r="G368" s="42">
        <f t="shared" si="190"/>
        <v>0</v>
      </c>
      <c r="H368" s="42">
        <f t="shared" si="208"/>
        <v>0</v>
      </c>
      <c r="I368" s="42">
        <f t="shared" si="191"/>
        <v>0</v>
      </c>
      <c r="J368" s="43">
        <f t="shared" si="208"/>
        <v>0</v>
      </c>
      <c r="K368" s="42">
        <f t="shared" si="192"/>
        <v>0</v>
      </c>
    </row>
    <row r="369" spans="1:11" s="2" customFormat="1" x14ac:dyDescent="0.3">
      <c r="A369" s="56"/>
      <c r="B369" s="45"/>
      <c r="C369" s="45"/>
      <c r="D369" s="46">
        <v>3121</v>
      </c>
      <c r="E369" s="99" t="s">
        <v>90</v>
      </c>
      <c r="F369" s="4">
        <v>0</v>
      </c>
      <c r="G369" s="4">
        <f t="shared" si="190"/>
        <v>0</v>
      </c>
      <c r="H369" s="4">
        <v>0</v>
      </c>
      <c r="I369" s="4">
        <f t="shared" si="191"/>
        <v>0</v>
      </c>
      <c r="J369" s="10">
        <v>0</v>
      </c>
      <c r="K369" s="4">
        <f t="shared" si="192"/>
        <v>0</v>
      </c>
    </row>
    <row r="370" spans="1:11" s="2" customFormat="1" x14ac:dyDescent="0.3">
      <c r="A370" s="38"/>
      <c r="B370" s="39"/>
      <c r="C370" s="39"/>
      <c r="D370" s="40">
        <v>313</v>
      </c>
      <c r="E370" s="98" t="s">
        <v>88</v>
      </c>
      <c r="F370" s="42">
        <f t="shared" ref="F370:J370" si="209">SUM(F371)</f>
        <v>0</v>
      </c>
      <c r="G370" s="42">
        <f t="shared" si="190"/>
        <v>0</v>
      </c>
      <c r="H370" s="42">
        <f t="shared" si="209"/>
        <v>0</v>
      </c>
      <c r="I370" s="42">
        <f t="shared" si="191"/>
        <v>0</v>
      </c>
      <c r="J370" s="43">
        <f t="shared" si="209"/>
        <v>0</v>
      </c>
      <c r="K370" s="42">
        <f t="shared" si="192"/>
        <v>0</v>
      </c>
    </row>
    <row r="371" spans="1:11" s="2" customFormat="1" ht="31.2" x14ac:dyDescent="0.3">
      <c r="A371" s="56"/>
      <c r="B371" s="45"/>
      <c r="C371" s="45"/>
      <c r="D371" s="46">
        <v>3132</v>
      </c>
      <c r="E371" s="99" t="s">
        <v>91</v>
      </c>
      <c r="F371" s="4">
        <v>0</v>
      </c>
      <c r="G371" s="4">
        <f t="shared" si="190"/>
        <v>0</v>
      </c>
      <c r="H371" s="4">
        <v>0</v>
      </c>
      <c r="I371" s="4">
        <f t="shared" si="191"/>
        <v>0</v>
      </c>
      <c r="J371" s="10">
        <v>0</v>
      </c>
      <c r="K371" s="4">
        <f t="shared" si="192"/>
        <v>0</v>
      </c>
    </row>
    <row r="372" spans="1:11" s="2" customFormat="1" x14ac:dyDescent="0.3">
      <c r="A372" s="38"/>
      <c r="B372" s="39"/>
      <c r="C372" s="39"/>
      <c r="D372" s="40">
        <v>321</v>
      </c>
      <c r="E372" s="98" t="s">
        <v>25</v>
      </c>
      <c r="F372" s="42">
        <f t="shared" ref="F372:J372" si="210">SUM(F373)</f>
        <v>0</v>
      </c>
      <c r="G372" s="42">
        <f t="shared" si="190"/>
        <v>0</v>
      </c>
      <c r="H372" s="42">
        <f t="shared" si="210"/>
        <v>0</v>
      </c>
      <c r="I372" s="42">
        <f t="shared" si="191"/>
        <v>0</v>
      </c>
      <c r="J372" s="43">
        <f t="shared" si="210"/>
        <v>0</v>
      </c>
      <c r="K372" s="42">
        <f t="shared" si="192"/>
        <v>0</v>
      </c>
    </row>
    <row r="373" spans="1:11" s="2" customFormat="1" x14ac:dyDescent="0.3">
      <c r="A373" s="56"/>
      <c r="B373" s="45"/>
      <c r="C373" s="45"/>
      <c r="D373" s="46">
        <v>3211</v>
      </c>
      <c r="E373" s="99" t="s">
        <v>26</v>
      </c>
      <c r="F373" s="4">
        <v>0</v>
      </c>
      <c r="G373" s="4">
        <f t="shared" si="190"/>
        <v>0</v>
      </c>
      <c r="H373" s="4">
        <v>0</v>
      </c>
      <c r="I373" s="4">
        <f t="shared" si="191"/>
        <v>0</v>
      </c>
      <c r="J373" s="10">
        <v>0</v>
      </c>
      <c r="K373" s="4">
        <f t="shared" si="192"/>
        <v>0</v>
      </c>
    </row>
    <row r="374" spans="1:11" s="2" customFormat="1" x14ac:dyDescent="0.3">
      <c r="A374" s="38"/>
      <c r="B374" s="39"/>
      <c r="C374" s="39"/>
      <c r="D374" s="40">
        <v>323</v>
      </c>
      <c r="E374" s="98" t="s">
        <v>28</v>
      </c>
      <c r="F374" s="42">
        <f t="shared" ref="F374:J374" si="211">SUM(F375+F376+F377)</f>
        <v>0</v>
      </c>
      <c r="G374" s="42">
        <f t="shared" si="190"/>
        <v>0</v>
      </c>
      <c r="H374" s="42">
        <f t="shared" si="211"/>
        <v>0</v>
      </c>
      <c r="I374" s="42">
        <f t="shared" si="191"/>
        <v>0</v>
      </c>
      <c r="J374" s="43">
        <f t="shared" si="211"/>
        <v>0</v>
      </c>
      <c r="K374" s="42">
        <f t="shared" si="192"/>
        <v>0</v>
      </c>
    </row>
    <row r="375" spans="1:11" s="2" customFormat="1" x14ac:dyDescent="0.3">
      <c r="A375" s="56"/>
      <c r="B375" s="55"/>
      <c r="C375" s="55"/>
      <c r="D375" s="52">
        <v>3231</v>
      </c>
      <c r="E375" s="99" t="s">
        <v>98</v>
      </c>
      <c r="F375" s="4">
        <v>0</v>
      </c>
      <c r="G375" s="4">
        <f t="shared" si="190"/>
        <v>0</v>
      </c>
      <c r="H375" s="4">
        <v>0</v>
      </c>
      <c r="I375" s="4">
        <f t="shared" si="191"/>
        <v>0</v>
      </c>
      <c r="J375" s="10">
        <v>0</v>
      </c>
      <c r="K375" s="4">
        <f t="shared" si="192"/>
        <v>0</v>
      </c>
    </row>
    <row r="376" spans="1:11" s="2" customFormat="1" x14ac:dyDescent="0.3">
      <c r="A376" s="56"/>
      <c r="B376" s="45"/>
      <c r="C376" s="45"/>
      <c r="D376" s="46">
        <v>3235</v>
      </c>
      <c r="E376" s="99" t="s">
        <v>30</v>
      </c>
      <c r="F376" s="4">
        <v>0</v>
      </c>
      <c r="G376" s="4">
        <f t="shared" si="190"/>
        <v>0</v>
      </c>
      <c r="H376" s="4">
        <v>0</v>
      </c>
      <c r="I376" s="4">
        <f t="shared" si="191"/>
        <v>0</v>
      </c>
      <c r="J376" s="10">
        <v>0</v>
      </c>
      <c r="K376" s="4">
        <f t="shared" si="192"/>
        <v>0</v>
      </c>
    </row>
    <row r="377" spans="1:11" s="2" customFormat="1" x14ac:dyDescent="0.3">
      <c r="A377" s="56"/>
      <c r="B377" s="45"/>
      <c r="C377" s="45"/>
      <c r="D377" s="45">
        <v>3237</v>
      </c>
      <c r="E377" s="99" t="s">
        <v>29</v>
      </c>
      <c r="F377" s="4">
        <v>0</v>
      </c>
      <c r="G377" s="4">
        <f t="shared" si="190"/>
        <v>0</v>
      </c>
      <c r="H377" s="4">
        <v>0</v>
      </c>
      <c r="I377" s="4">
        <f t="shared" si="191"/>
        <v>0</v>
      </c>
      <c r="J377" s="10">
        <v>0</v>
      </c>
      <c r="K377" s="4">
        <f t="shared" si="192"/>
        <v>0</v>
      </c>
    </row>
    <row r="378" spans="1:11" s="2" customFormat="1" ht="31.2" x14ac:dyDescent="0.3">
      <c r="A378" s="38"/>
      <c r="B378" s="39"/>
      <c r="C378" s="39"/>
      <c r="D378" s="40">
        <v>324</v>
      </c>
      <c r="E378" s="98" t="s">
        <v>46</v>
      </c>
      <c r="F378" s="42">
        <f t="shared" ref="F378:J378" si="212">SUM(F379+F380)</f>
        <v>0</v>
      </c>
      <c r="G378" s="42">
        <f t="shared" si="190"/>
        <v>0</v>
      </c>
      <c r="H378" s="42">
        <f t="shared" si="212"/>
        <v>0</v>
      </c>
      <c r="I378" s="42">
        <f t="shared" si="191"/>
        <v>0</v>
      </c>
      <c r="J378" s="43">
        <f t="shared" si="212"/>
        <v>0</v>
      </c>
      <c r="K378" s="42">
        <f t="shared" si="192"/>
        <v>0</v>
      </c>
    </row>
    <row r="379" spans="1:11" s="2" customFormat="1" ht="31.2" x14ac:dyDescent="0.3">
      <c r="A379" s="56"/>
      <c r="B379" s="45"/>
      <c r="C379" s="45"/>
      <c r="D379" s="45">
        <v>3241</v>
      </c>
      <c r="E379" s="99" t="s">
        <v>46</v>
      </c>
      <c r="F379" s="4">
        <v>0</v>
      </c>
      <c r="G379" s="4">
        <f t="shared" si="190"/>
        <v>0</v>
      </c>
      <c r="H379" s="4">
        <v>0</v>
      </c>
      <c r="I379" s="4">
        <f t="shared" si="191"/>
        <v>0</v>
      </c>
      <c r="J379" s="10">
        <v>0</v>
      </c>
      <c r="K379" s="4">
        <f t="shared" si="192"/>
        <v>0</v>
      </c>
    </row>
    <row r="380" spans="1:11" s="2" customFormat="1" x14ac:dyDescent="0.3">
      <c r="A380" s="56"/>
      <c r="B380" s="45"/>
      <c r="C380" s="45"/>
      <c r="D380" s="46">
        <v>3293</v>
      </c>
      <c r="E380" s="99" t="s">
        <v>33</v>
      </c>
      <c r="F380" s="4">
        <v>0</v>
      </c>
      <c r="G380" s="4">
        <f t="shared" si="190"/>
        <v>0</v>
      </c>
      <c r="H380" s="4">
        <v>0</v>
      </c>
      <c r="I380" s="4">
        <f t="shared" si="191"/>
        <v>0</v>
      </c>
      <c r="J380" s="10">
        <v>0</v>
      </c>
      <c r="K380" s="4">
        <f t="shared" si="192"/>
        <v>0</v>
      </c>
    </row>
    <row r="381" spans="1:11" x14ac:dyDescent="0.3">
      <c r="A381" s="33"/>
      <c r="B381" s="34"/>
      <c r="C381" s="34"/>
      <c r="D381" s="34">
        <v>559</v>
      </c>
      <c r="E381" s="35" t="s">
        <v>56</v>
      </c>
      <c r="F381" s="36">
        <f t="shared" ref="F381:J381" si="213">SUM(F382+F384+F386+F388+F390+F394+F396)</f>
        <v>0</v>
      </c>
      <c r="G381" s="36">
        <f t="shared" si="190"/>
        <v>0</v>
      </c>
      <c r="H381" s="36">
        <f t="shared" si="213"/>
        <v>0</v>
      </c>
      <c r="I381" s="36">
        <f t="shared" si="191"/>
        <v>0</v>
      </c>
      <c r="J381" s="37">
        <f t="shared" si="213"/>
        <v>0</v>
      </c>
      <c r="K381" s="36">
        <f t="shared" si="192"/>
        <v>0</v>
      </c>
    </row>
    <row r="382" spans="1:11" s="2" customFormat="1" x14ac:dyDescent="0.3">
      <c r="A382" s="38"/>
      <c r="B382" s="39"/>
      <c r="C382" s="39"/>
      <c r="D382" s="40">
        <v>311</v>
      </c>
      <c r="E382" s="98" t="s">
        <v>86</v>
      </c>
      <c r="F382" s="42">
        <f t="shared" ref="F382:J382" si="214">SUM(F383)</f>
        <v>0</v>
      </c>
      <c r="G382" s="42">
        <f t="shared" si="190"/>
        <v>0</v>
      </c>
      <c r="H382" s="42">
        <f t="shared" si="214"/>
        <v>0</v>
      </c>
      <c r="I382" s="42">
        <f t="shared" si="191"/>
        <v>0</v>
      </c>
      <c r="J382" s="43">
        <f t="shared" si="214"/>
        <v>0</v>
      </c>
      <c r="K382" s="42">
        <f t="shared" si="192"/>
        <v>0</v>
      </c>
    </row>
    <row r="383" spans="1:11" s="2" customFormat="1" x14ac:dyDescent="0.3">
      <c r="A383" s="56"/>
      <c r="B383" s="55"/>
      <c r="C383" s="55"/>
      <c r="D383" s="52">
        <v>3111</v>
      </c>
      <c r="E383" s="100" t="s">
        <v>87</v>
      </c>
      <c r="F383" s="86">
        <v>0</v>
      </c>
      <c r="G383" s="86">
        <f t="shared" si="190"/>
        <v>0</v>
      </c>
      <c r="H383" s="86">
        <v>0</v>
      </c>
      <c r="I383" s="86">
        <f t="shared" si="191"/>
        <v>0</v>
      </c>
      <c r="J383" s="87">
        <v>0</v>
      </c>
      <c r="K383" s="86">
        <f t="shared" si="192"/>
        <v>0</v>
      </c>
    </row>
    <row r="384" spans="1:11" s="2" customFormat="1" x14ac:dyDescent="0.3">
      <c r="A384" s="38"/>
      <c r="B384" s="39"/>
      <c r="C384" s="39"/>
      <c r="D384" s="40">
        <v>312</v>
      </c>
      <c r="E384" s="98" t="s">
        <v>90</v>
      </c>
      <c r="F384" s="42">
        <f t="shared" ref="F384:J384" si="215">SUM(F385)</f>
        <v>0</v>
      </c>
      <c r="G384" s="42">
        <f t="shared" si="190"/>
        <v>0</v>
      </c>
      <c r="H384" s="42">
        <f t="shared" si="215"/>
        <v>0</v>
      </c>
      <c r="I384" s="42">
        <f t="shared" si="191"/>
        <v>0</v>
      </c>
      <c r="J384" s="43">
        <f t="shared" si="215"/>
        <v>0</v>
      </c>
      <c r="K384" s="42">
        <f t="shared" si="192"/>
        <v>0</v>
      </c>
    </row>
    <row r="385" spans="1:11" s="2" customFormat="1" x14ac:dyDescent="0.3">
      <c r="A385" s="56"/>
      <c r="B385" s="55"/>
      <c r="C385" s="55"/>
      <c r="D385" s="52">
        <v>3121</v>
      </c>
      <c r="E385" s="100" t="s">
        <v>90</v>
      </c>
      <c r="F385" s="86">
        <v>0</v>
      </c>
      <c r="G385" s="86">
        <f t="shared" si="190"/>
        <v>0</v>
      </c>
      <c r="H385" s="86">
        <v>0</v>
      </c>
      <c r="I385" s="86">
        <f t="shared" si="191"/>
        <v>0</v>
      </c>
      <c r="J385" s="87">
        <v>0</v>
      </c>
      <c r="K385" s="86">
        <f t="shared" si="192"/>
        <v>0</v>
      </c>
    </row>
    <row r="386" spans="1:11" s="2" customFormat="1" x14ac:dyDescent="0.3">
      <c r="A386" s="38"/>
      <c r="B386" s="39"/>
      <c r="C386" s="39"/>
      <c r="D386" s="40">
        <v>313</v>
      </c>
      <c r="E386" s="98" t="s">
        <v>88</v>
      </c>
      <c r="F386" s="42">
        <f t="shared" ref="F386:J386" si="216">SUM(F387)</f>
        <v>0</v>
      </c>
      <c r="G386" s="42">
        <f t="shared" si="190"/>
        <v>0</v>
      </c>
      <c r="H386" s="42">
        <f t="shared" si="216"/>
        <v>0</v>
      </c>
      <c r="I386" s="42">
        <f t="shared" si="191"/>
        <v>0</v>
      </c>
      <c r="J386" s="43">
        <f t="shared" si="216"/>
        <v>0</v>
      </c>
      <c r="K386" s="42">
        <f t="shared" si="192"/>
        <v>0</v>
      </c>
    </row>
    <row r="387" spans="1:11" s="2" customFormat="1" ht="31.2" x14ac:dyDescent="0.3">
      <c r="A387" s="56"/>
      <c r="B387" s="55"/>
      <c r="C387" s="55"/>
      <c r="D387" s="52">
        <v>3132</v>
      </c>
      <c r="E387" s="100" t="s">
        <v>91</v>
      </c>
      <c r="F387" s="86">
        <v>0</v>
      </c>
      <c r="G387" s="86">
        <f t="shared" si="190"/>
        <v>0</v>
      </c>
      <c r="H387" s="86">
        <v>0</v>
      </c>
      <c r="I387" s="86">
        <f t="shared" si="191"/>
        <v>0</v>
      </c>
      <c r="J387" s="87">
        <v>0</v>
      </c>
      <c r="K387" s="86">
        <f t="shared" si="192"/>
        <v>0</v>
      </c>
    </row>
    <row r="388" spans="1:11" s="2" customFormat="1" x14ac:dyDescent="0.3">
      <c r="A388" s="38"/>
      <c r="B388" s="39"/>
      <c r="C388" s="39"/>
      <c r="D388" s="40">
        <v>321</v>
      </c>
      <c r="E388" s="98" t="s">
        <v>25</v>
      </c>
      <c r="F388" s="42">
        <f t="shared" ref="F388:J388" si="217">SUM(F389)</f>
        <v>0</v>
      </c>
      <c r="G388" s="42">
        <f t="shared" si="190"/>
        <v>0</v>
      </c>
      <c r="H388" s="42">
        <f t="shared" si="217"/>
        <v>0</v>
      </c>
      <c r="I388" s="42">
        <f t="shared" si="191"/>
        <v>0</v>
      </c>
      <c r="J388" s="43">
        <f t="shared" si="217"/>
        <v>0</v>
      </c>
      <c r="K388" s="42">
        <f t="shared" si="192"/>
        <v>0</v>
      </c>
    </row>
    <row r="389" spans="1:11" s="2" customFormat="1" x14ac:dyDescent="0.3">
      <c r="A389" s="56"/>
      <c r="B389" s="55"/>
      <c r="C389" s="55"/>
      <c r="D389" s="52">
        <v>3211</v>
      </c>
      <c r="E389" s="100" t="s">
        <v>26</v>
      </c>
      <c r="F389" s="86">
        <v>0</v>
      </c>
      <c r="G389" s="86">
        <f t="shared" si="190"/>
        <v>0</v>
      </c>
      <c r="H389" s="86">
        <v>0</v>
      </c>
      <c r="I389" s="86">
        <f t="shared" si="191"/>
        <v>0</v>
      </c>
      <c r="J389" s="87">
        <v>0</v>
      </c>
      <c r="K389" s="86">
        <f t="shared" si="192"/>
        <v>0</v>
      </c>
    </row>
    <row r="390" spans="1:11" s="2" customFormat="1" x14ac:dyDescent="0.3">
      <c r="A390" s="38"/>
      <c r="B390" s="39"/>
      <c r="C390" s="39"/>
      <c r="D390" s="40">
        <v>323</v>
      </c>
      <c r="E390" s="98" t="s">
        <v>28</v>
      </c>
      <c r="F390" s="42">
        <f t="shared" ref="F390:J390" si="218">SUM(F391+F392+F393)</f>
        <v>0</v>
      </c>
      <c r="G390" s="42">
        <f t="shared" si="190"/>
        <v>0</v>
      </c>
      <c r="H390" s="42">
        <f t="shared" si="218"/>
        <v>0</v>
      </c>
      <c r="I390" s="42">
        <f t="shared" si="191"/>
        <v>0</v>
      </c>
      <c r="J390" s="43">
        <f t="shared" si="218"/>
        <v>0</v>
      </c>
      <c r="K390" s="42">
        <f t="shared" si="192"/>
        <v>0</v>
      </c>
    </row>
    <row r="391" spans="1:11" s="2" customFormat="1" x14ac:dyDescent="0.3">
      <c r="A391" s="56"/>
      <c r="B391" s="55"/>
      <c r="C391" s="55"/>
      <c r="D391" s="52">
        <v>3231</v>
      </c>
      <c r="E391" s="100" t="s">
        <v>98</v>
      </c>
      <c r="F391" s="86">
        <v>0</v>
      </c>
      <c r="G391" s="86">
        <f t="shared" si="190"/>
        <v>0</v>
      </c>
      <c r="H391" s="86">
        <v>0</v>
      </c>
      <c r="I391" s="86">
        <f t="shared" si="191"/>
        <v>0</v>
      </c>
      <c r="J391" s="87">
        <v>0</v>
      </c>
      <c r="K391" s="86">
        <f t="shared" si="192"/>
        <v>0</v>
      </c>
    </row>
    <row r="392" spans="1:11" s="2" customFormat="1" x14ac:dyDescent="0.3">
      <c r="A392" s="56"/>
      <c r="B392" s="55"/>
      <c r="C392" s="55"/>
      <c r="D392" s="52">
        <v>3235</v>
      </c>
      <c r="E392" s="100" t="s">
        <v>30</v>
      </c>
      <c r="F392" s="86">
        <v>0</v>
      </c>
      <c r="G392" s="86">
        <f t="shared" ref="G392:G455" si="219">F392/7.5345</f>
        <v>0</v>
      </c>
      <c r="H392" s="86">
        <v>0</v>
      </c>
      <c r="I392" s="86">
        <f t="shared" ref="I392:I455" si="220">H392/7.5345</f>
        <v>0</v>
      </c>
      <c r="J392" s="87">
        <v>0</v>
      </c>
      <c r="K392" s="86">
        <f t="shared" ref="K392:K455" si="221">J392/7.5345</f>
        <v>0</v>
      </c>
    </row>
    <row r="393" spans="1:11" s="2" customFormat="1" x14ac:dyDescent="0.3">
      <c r="A393" s="56"/>
      <c r="B393" s="55"/>
      <c r="C393" s="55"/>
      <c r="D393" s="55">
        <v>3237</v>
      </c>
      <c r="E393" s="100" t="s">
        <v>29</v>
      </c>
      <c r="F393" s="86">
        <v>0</v>
      </c>
      <c r="G393" s="86">
        <f t="shared" si="219"/>
        <v>0</v>
      </c>
      <c r="H393" s="86">
        <v>0</v>
      </c>
      <c r="I393" s="86">
        <f t="shared" si="220"/>
        <v>0</v>
      </c>
      <c r="J393" s="87">
        <v>0</v>
      </c>
      <c r="K393" s="86">
        <f t="shared" si="221"/>
        <v>0</v>
      </c>
    </row>
    <row r="394" spans="1:11" s="2" customFormat="1" ht="31.2" x14ac:dyDescent="0.3">
      <c r="A394" s="38"/>
      <c r="B394" s="39"/>
      <c r="C394" s="39"/>
      <c r="D394" s="40">
        <v>324</v>
      </c>
      <c r="E394" s="98" t="s">
        <v>46</v>
      </c>
      <c r="F394" s="42">
        <f t="shared" ref="F394:J394" si="222">SUM(F395)</f>
        <v>0</v>
      </c>
      <c r="G394" s="42">
        <f t="shared" si="219"/>
        <v>0</v>
      </c>
      <c r="H394" s="42">
        <f t="shared" si="222"/>
        <v>0</v>
      </c>
      <c r="I394" s="42">
        <f t="shared" si="220"/>
        <v>0</v>
      </c>
      <c r="J394" s="43">
        <f t="shared" si="222"/>
        <v>0</v>
      </c>
      <c r="K394" s="42">
        <f t="shared" si="221"/>
        <v>0</v>
      </c>
    </row>
    <row r="395" spans="1:11" s="2" customFormat="1" ht="31.2" x14ac:dyDescent="0.3">
      <c r="A395" s="56"/>
      <c r="B395" s="55"/>
      <c r="C395" s="55"/>
      <c r="D395" s="55">
        <v>3241</v>
      </c>
      <c r="E395" s="100" t="s">
        <v>46</v>
      </c>
      <c r="F395" s="86">
        <v>0</v>
      </c>
      <c r="G395" s="86">
        <f t="shared" si="219"/>
        <v>0</v>
      </c>
      <c r="H395" s="86">
        <v>0</v>
      </c>
      <c r="I395" s="86">
        <f t="shared" si="220"/>
        <v>0</v>
      </c>
      <c r="J395" s="87">
        <v>0</v>
      </c>
      <c r="K395" s="86">
        <f t="shared" si="221"/>
        <v>0</v>
      </c>
    </row>
    <row r="396" spans="1:11" s="2" customFormat="1" x14ac:dyDescent="0.3">
      <c r="A396" s="38"/>
      <c r="B396" s="39"/>
      <c r="C396" s="39"/>
      <c r="D396" s="40">
        <v>329</v>
      </c>
      <c r="E396" s="98" t="s">
        <v>32</v>
      </c>
      <c r="F396" s="42">
        <f t="shared" ref="F396:J396" si="223">F397</f>
        <v>0</v>
      </c>
      <c r="G396" s="42">
        <f t="shared" si="219"/>
        <v>0</v>
      </c>
      <c r="H396" s="42">
        <f t="shared" si="223"/>
        <v>0</v>
      </c>
      <c r="I396" s="42">
        <f t="shared" si="220"/>
        <v>0</v>
      </c>
      <c r="J396" s="43">
        <f t="shared" si="223"/>
        <v>0</v>
      </c>
      <c r="K396" s="42">
        <f t="shared" si="221"/>
        <v>0</v>
      </c>
    </row>
    <row r="397" spans="1:11" s="2" customFormat="1" x14ac:dyDescent="0.3">
      <c r="A397" s="56"/>
      <c r="B397" s="55"/>
      <c r="C397" s="55"/>
      <c r="D397" s="52">
        <v>3293</v>
      </c>
      <c r="E397" s="100" t="s">
        <v>33</v>
      </c>
      <c r="F397" s="86">
        <v>0</v>
      </c>
      <c r="G397" s="86">
        <f t="shared" si="219"/>
        <v>0</v>
      </c>
      <c r="H397" s="86">
        <v>0</v>
      </c>
      <c r="I397" s="86">
        <f t="shared" si="220"/>
        <v>0</v>
      </c>
      <c r="J397" s="87">
        <v>0</v>
      </c>
      <c r="K397" s="86">
        <f t="shared" si="221"/>
        <v>0</v>
      </c>
    </row>
    <row r="398" spans="1:11" s="2" customFormat="1" ht="46.8" x14ac:dyDescent="0.3">
      <c r="A398" s="28" t="s">
        <v>85</v>
      </c>
      <c r="B398" s="59" t="s">
        <v>188</v>
      </c>
      <c r="C398" s="59"/>
      <c r="D398" s="59"/>
      <c r="E398" s="101" t="s">
        <v>189</v>
      </c>
      <c r="F398" s="31">
        <f t="shared" ref="F398:J398" si="224">SUM(F399+F413)</f>
        <v>0</v>
      </c>
      <c r="G398" s="31">
        <f t="shared" si="219"/>
        <v>0</v>
      </c>
      <c r="H398" s="31">
        <f t="shared" si="224"/>
        <v>0</v>
      </c>
      <c r="I398" s="31">
        <f t="shared" si="220"/>
        <v>0</v>
      </c>
      <c r="J398" s="32">
        <f t="shared" si="224"/>
        <v>0</v>
      </c>
      <c r="K398" s="31">
        <f t="shared" si="221"/>
        <v>0</v>
      </c>
    </row>
    <row r="399" spans="1:11" x14ac:dyDescent="0.3">
      <c r="A399" s="33"/>
      <c r="B399" s="34"/>
      <c r="C399" s="34"/>
      <c r="D399" s="34">
        <v>12</v>
      </c>
      <c r="E399" s="35" t="s">
        <v>55</v>
      </c>
      <c r="F399" s="36">
        <f t="shared" ref="F399:J399" si="225">SUM(F400+F402+F404+F408+F411)</f>
        <v>0</v>
      </c>
      <c r="G399" s="36">
        <f t="shared" si="219"/>
        <v>0</v>
      </c>
      <c r="H399" s="36">
        <f t="shared" si="225"/>
        <v>0</v>
      </c>
      <c r="I399" s="36">
        <f t="shared" si="220"/>
        <v>0</v>
      </c>
      <c r="J399" s="37">
        <f t="shared" si="225"/>
        <v>0</v>
      </c>
      <c r="K399" s="36">
        <f t="shared" si="221"/>
        <v>0</v>
      </c>
    </row>
    <row r="400" spans="1:11" s="2" customFormat="1" x14ac:dyDescent="0.3">
      <c r="A400" s="38"/>
      <c r="B400" s="39"/>
      <c r="C400" s="39"/>
      <c r="D400" s="40">
        <v>311</v>
      </c>
      <c r="E400" s="98" t="s">
        <v>86</v>
      </c>
      <c r="F400" s="42">
        <f t="shared" ref="F400:J400" si="226">SUM(F401)</f>
        <v>0</v>
      </c>
      <c r="G400" s="42">
        <f t="shared" si="219"/>
        <v>0</v>
      </c>
      <c r="H400" s="42">
        <f t="shared" si="226"/>
        <v>0</v>
      </c>
      <c r="I400" s="42">
        <f t="shared" si="220"/>
        <v>0</v>
      </c>
      <c r="J400" s="43">
        <f t="shared" si="226"/>
        <v>0</v>
      </c>
      <c r="K400" s="42">
        <f t="shared" si="221"/>
        <v>0</v>
      </c>
    </row>
    <row r="401" spans="1:11" x14ac:dyDescent="0.3">
      <c r="A401" s="56"/>
      <c r="B401" s="45"/>
      <c r="C401" s="45"/>
      <c r="D401" s="46">
        <v>3111</v>
      </c>
      <c r="E401" s="99" t="s">
        <v>87</v>
      </c>
      <c r="F401" s="4">
        <v>0</v>
      </c>
      <c r="G401" s="4">
        <f t="shared" si="219"/>
        <v>0</v>
      </c>
      <c r="H401" s="4">
        <v>0</v>
      </c>
      <c r="I401" s="4">
        <f t="shared" si="220"/>
        <v>0</v>
      </c>
      <c r="J401" s="10">
        <v>0</v>
      </c>
      <c r="K401" s="4">
        <f t="shared" si="221"/>
        <v>0</v>
      </c>
    </row>
    <row r="402" spans="1:11" s="2" customFormat="1" x14ac:dyDescent="0.3">
      <c r="A402" s="38"/>
      <c r="B402" s="39"/>
      <c r="C402" s="39"/>
      <c r="D402" s="40">
        <v>321</v>
      </c>
      <c r="E402" s="98" t="s">
        <v>25</v>
      </c>
      <c r="F402" s="42">
        <f t="shared" ref="F402:J402" si="227">SUM(F403)</f>
        <v>0</v>
      </c>
      <c r="G402" s="42">
        <f t="shared" si="219"/>
        <v>0</v>
      </c>
      <c r="H402" s="42">
        <f t="shared" si="227"/>
        <v>0</v>
      </c>
      <c r="I402" s="42">
        <f t="shared" si="220"/>
        <v>0</v>
      </c>
      <c r="J402" s="43">
        <f t="shared" si="227"/>
        <v>0</v>
      </c>
      <c r="K402" s="42">
        <f t="shared" si="221"/>
        <v>0</v>
      </c>
    </row>
    <row r="403" spans="1:11" x14ac:dyDescent="0.3">
      <c r="A403" s="56"/>
      <c r="B403" s="45"/>
      <c r="C403" s="45"/>
      <c r="D403" s="46">
        <v>3211</v>
      </c>
      <c r="E403" s="99" t="s">
        <v>26</v>
      </c>
      <c r="F403" s="4">
        <v>0</v>
      </c>
      <c r="G403" s="4">
        <f t="shared" si="219"/>
        <v>0</v>
      </c>
      <c r="H403" s="4">
        <v>0</v>
      </c>
      <c r="I403" s="4">
        <f t="shared" si="220"/>
        <v>0</v>
      </c>
      <c r="J403" s="10">
        <v>0</v>
      </c>
      <c r="K403" s="4">
        <f t="shared" si="221"/>
        <v>0</v>
      </c>
    </row>
    <row r="404" spans="1:11" s="2" customFormat="1" x14ac:dyDescent="0.3">
      <c r="A404" s="38"/>
      <c r="B404" s="39"/>
      <c r="C404" s="39"/>
      <c r="D404" s="40">
        <v>323</v>
      </c>
      <c r="E404" s="98" t="s">
        <v>190</v>
      </c>
      <c r="F404" s="42">
        <f t="shared" ref="F404:J404" si="228">SUM(F405+F406+F407)</f>
        <v>0</v>
      </c>
      <c r="G404" s="42">
        <f t="shared" si="219"/>
        <v>0</v>
      </c>
      <c r="H404" s="42">
        <f t="shared" si="228"/>
        <v>0</v>
      </c>
      <c r="I404" s="42">
        <f t="shared" si="220"/>
        <v>0</v>
      </c>
      <c r="J404" s="43">
        <f t="shared" si="228"/>
        <v>0</v>
      </c>
      <c r="K404" s="42">
        <f t="shared" si="221"/>
        <v>0</v>
      </c>
    </row>
    <row r="405" spans="1:11" x14ac:dyDescent="0.3">
      <c r="A405" s="56"/>
      <c r="B405" s="55"/>
      <c r="C405" s="55"/>
      <c r="D405" s="52">
        <v>3233</v>
      </c>
      <c r="E405" s="99" t="s">
        <v>44</v>
      </c>
      <c r="F405" s="4">
        <v>0</v>
      </c>
      <c r="G405" s="4">
        <f t="shared" si="219"/>
        <v>0</v>
      </c>
      <c r="H405" s="4">
        <v>0</v>
      </c>
      <c r="I405" s="4">
        <f t="shared" si="220"/>
        <v>0</v>
      </c>
      <c r="J405" s="10">
        <v>0</v>
      </c>
      <c r="K405" s="4">
        <f t="shared" si="221"/>
        <v>0</v>
      </c>
    </row>
    <row r="406" spans="1:11" x14ac:dyDescent="0.3">
      <c r="A406" s="56"/>
      <c r="B406" s="45"/>
      <c r="C406" s="45"/>
      <c r="D406" s="46">
        <v>3235</v>
      </c>
      <c r="E406" s="99" t="s">
        <v>30</v>
      </c>
      <c r="F406" s="4">
        <v>0</v>
      </c>
      <c r="G406" s="4">
        <f t="shared" si="219"/>
        <v>0</v>
      </c>
      <c r="H406" s="4">
        <v>0</v>
      </c>
      <c r="I406" s="4">
        <f t="shared" si="220"/>
        <v>0</v>
      </c>
      <c r="J406" s="10">
        <v>0</v>
      </c>
      <c r="K406" s="4">
        <f t="shared" si="221"/>
        <v>0</v>
      </c>
    </row>
    <row r="407" spans="1:11" x14ac:dyDescent="0.3">
      <c r="A407" s="56"/>
      <c r="B407" s="45"/>
      <c r="C407" s="45"/>
      <c r="D407" s="45">
        <v>3237</v>
      </c>
      <c r="E407" s="99" t="s">
        <v>29</v>
      </c>
      <c r="F407" s="4">
        <v>0</v>
      </c>
      <c r="G407" s="4">
        <f t="shared" si="219"/>
        <v>0</v>
      </c>
      <c r="H407" s="4">
        <v>0</v>
      </c>
      <c r="I407" s="4">
        <f t="shared" si="220"/>
        <v>0</v>
      </c>
      <c r="J407" s="10">
        <v>0</v>
      </c>
      <c r="K407" s="4">
        <f t="shared" si="221"/>
        <v>0</v>
      </c>
    </row>
    <row r="408" spans="1:11" s="2" customFormat="1" x14ac:dyDescent="0.3">
      <c r="A408" s="38"/>
      <c r="B408" s="39"/>
      <c r="C408" s="39"/>
      <c r="D408" s="40">
        <v>329</v>
      </c>
      <c r="E408" s="98" t="s">
        <v>32</v>
      </c>
      <c r="F408" s="42">
        <f t="shared" ref="F408:J408" si="229">SUM(F409+F410)</f>
        <v>0</v>
      </c>
      <c r="G408" s="42">
        <f t="shared" si="219"/>
        <v>0</v>
      </c>
      <c r="H408" s="42">
        <f t="shared" si="229"/>
        <v>0</v>
      </c>
      <c r="I408" s="42">
        <f t="shared" si="220"/>
        <v>0</v>
      </c>
      <c r="J408" s="43">
        <f t="shared" si="229"/>
        <v>0</v>
      </c>
      <c r="K408" s="42">
        <f t="shared" si="221"/>
        <v>0</v>
      </c>
    </row>
    <row r="409" spans="1:11" x14ac:dyDescent="0.3">
      <c r="A409" s="56"/>
      <c r="B409" s="45"/>
      <c r="C409" s="45"/>
      <c r="D409" s="46">
        <v>3293</v>
      </c>
      <c r="E409" s="99" t="s">
        <v>33</v>
      </c>
      <c r="F409" s="4">
        <v>0</v>
      </c>
      <c r="G409" s="4">
        <f t="shared" si="219"/>
        <v>0</v>
      </c>
      <c r="H409" s="4">
        <v>0</v>
      </c>
      <c r="I409" s="4">
        <f t="shared" si="220"/>
        <v>0</v>
      </c>
      <c r="J409" s="10">
        <v>0</v>
      </c>
      <c r="K409" s="4">
        <f t="shared" si="221"/>
        <v>0</v>
      </c>
    </row>
    <row r="410" spans="1:11" s="2" customFormat="1" x14ac:dyDescent="0.3">
      <c r="A410" s="56"/>
      <c r="B410" s="76"/>
      <c r="C410" s="76"/>
      <c r="D410" s="77">
        <v>3299</v>
      </c>
      <c r="E410" s="102" t="s">
        <v>32</v>
      </c>
      <c r="F410" s="4">
        <v>0</v>
      </c>
      <c r="G410" s="4">
        <f t="shared" si="219"/>
        <v>0</v>
      </c>
      <c r="H410" s="4">
        <v>0</v>
      </c>
      <c r="I410" s="4">
        <f t="shared" si="220"/>
        <v>0</v>
      </c>
      <c r="J410" s="10">
        <v>0</v>
      </c>
      <c r="K410" s="4">
        <f t="shared" si="221"/>
        <v>0</v>
      </c>
    </row>
    <row r="411" spans="1:11" x14ac:dyDescent="0.3">
      <c r="A411" s="38"/>
      <c r="B411" s="39"/>
      <c r="C411" s="39"/>
      <c r="D411" s="40">
        <v>426</v>
      </c>
      <c r="E411" s="98" t="s">
        <v>130</v>
      </c>
      <c r="F411" s="42">
        <f t="shared" ref="F411:J411" si="230">SUM(F412)</f>
        <v>0</v>
      </c>
      <c r="G411" s="42">
        <f t="shared" si="219"/>
        <v>0</v>
      </c>
      <c r="H411" s="42">
        <f t="shared" si="230"/>
        <v>0</v>
      </c>
      <c r="I411" s="42">
        <f t="shared" si="220"/>
        <v>0</v>
      </c>
      <c r="J411" s="43">
        <f t="shared" si="230"/>
        <v>0</v>
      </c>
      <c r="K411" s="42">
        <f t="shared" si="221"/>
        <v>0</v>
      </c>
    </row>
    <row r="412" spans="1:11" x14ac:dyDescent="0.3">
      <c r="A412" s="56"/>
      <c r="B412" s="55"/>
      <c r="C412" s="55"/>
      <c r="D412" s="52">
        <v>4262</v>
      </c>
      <c r="E412" s="100" t="s">
        <v>113</v>
      </c>
      <c r="F412" s="4">
        <v>0</v>
      </c>
      <c r="G412" s="4">
        <f t="shared" si="219"/>
        <v>0</v>
      </c>
      <c r="H412" s="4">
        <v>0</v>
      </c>
      <c r="I412" s="4">
        <f t="shared" si="220"/>
        <v>0</v>
      </c>
      <c r="J412" s="10">
        <v>0</v>
      </c>
      <c r="K412" s="4">
        <f t="shared" si="221"/>
        <v>0</v>
      </c>
    </row>
    <row r="413" spans="1:11" x14ac:dyDescent="0.3">
      <c r="A413" s="33"/>
      <c r="B413" s="34"/>
      <c r="C413" s="34"/>
      <c r="D413" s="34">
        <v>559</v>
      </c>
      <c r="E413" s="35" t="s">
        <v>56</v>
      </c>
      <c r="F413" s="36">
        <f t="shared" ref="F413:J413" si="231">SUM(F414+F416+F418+F420+F424+F427)</f>
        <v>0</v>
      </c>
      <c r="G413" s="36">
        <f t="shared" si="219"/>
        <v>0</v>
      </c>
      <c r="H413" s="36">
        <f t="shared" si="231"/>
        <v>0</v>
      </c>
      <c r="I413" s="36">
        <f t="shared" si="220"/>
        <v>0</v>
      </c>
      <c r="J413" s="37">
        <f t="shared" si="231"/>
        <v>0</v>
      </c>
      <c r="K413" s="36">
        <f t="shared" si="221"/>
        <v>0</v>
      </c>
    </row>
    <row r="414" spans="1:11" s="2" customFormat="1" x14ac:dyDescent="0.3">
      <c r="A414" s="38"/>
      <c r="B414" s="39"/>
      <c r="C414" s="39"/>
      <c r="D414" s="40">
        <v>311</v>
      </c>
      <c r="E414" s="98" t="s">
        <v>86</v>
      </c>
      <c r="F414" s="42">
        <f t="shared" ref="F414:J414" si="232">SUM(F415)</f>
        <v>0</v>
      </c>
      <c r="G414" s="42">
        <f t="shared" si="219"/>
        <v>0</v>
      </c>
      <c r="H414" s="42">
        <f t="shared" si="232"/>
        <v>0</v>
      </c>
      <c r="I414" s="42">
        <f t="shared" si="220"/>
        <v>0</v>
      </c>
      <c r="J414" s="43">
        <f t="shared" si="232"/>
        <v>0</v>
      </c>
      <c r="K414" s="42">
        <f t="shared" si="221"/>
        <v>0</v>
      </c>
    </row>
    <row r="415" spans="1:11" x14ac:dyDescent="0.3">
      <c r="A415" s="56"/>
      <c r="B415" s="55"/>
      <c r="C415" s="55"/>
      <c r="D415" s="52">
        <v>3111</v>
      </c>
      <c r="E415" s="100" t="s">
        <v>87</v>
      </c>
      <c r="F415" s="86">
        <v>0</v>
      </c>
      <c r="G415" s="86">
        <f t="shared" si="219"/>
        <v>0</v>
      </c>
      <c r="H415" s="86">
        <v>0</v>
      </c>
      <c r="I415" s="86">
        <f t="shared" si="220"/>
        <v>0</v>
      </c>
      <c r="J415" s="87">
        <v>0</v>
      </c>
      <c r="K415" s="86">
        <f t="shared" si="221"/>
        <v>0</v>
      </c>
    </row>
    <row r="416" spans="1:11" s="2" customFormat="1" x14ac:dyDescent="0.3">
      <c r="A416" s="38"/>
      <c r="B416" s="39"/>
      <c r="C416" s="39"/>
      <c r="D416" s="40">
        <v>313</v>
      </c>
      <c r="E416" s="98" t="s">
        <v>88</v>
      </c>
      <c r="F416" s="42">
        <f t="shared" ref="F416:J416" si="233">F417</f>
        <v>0</v>
      </c>
      <c r="G416" s="42">
        <f t="shared" si="219"/>
        <v>0</v>
      </c>
      <c r="H416" s="42">
        <f t="shared" si="233"/>
        <v>0</v>
      </c>
      <c r="I416" s="42">
        <f t="shared" si="220"/>
        <v>0</v>
      </c>
      <c r="J416" s="43">
        <f t="shared" si="233"/>
        <v>0</v>
      </c>
      <c r="K416" s="42">
        <f t="shared" si="221"/>
        <v>0</v>
      </c>
    </row>
    <row r="417" spans="1:11" ht="31.2" x14ac:dyDescent="0.3">
      <c r="A417" s="56"/>
      <c r="B417" s="55"/>
      <c r="C417" s="55"/>
      <c r="D417" s="52">
        <v>3132</v>
      </c>
      <c r="E417" s="100" t="s">
        <v>91</v>
      </c>
      <c r="F417" s="86">
        <v>0</v>
      </c>
      <c r="G417" s="86">
        <f t="shared" si="219"/>
        <v>0</v>
      </c>
      <c r="H417" s="86">
        <v>0</v>
      </c>
      <c r="I417" s="86">
        <f t="shared" si="220"/>
        <v>0</v>
      </c>
      <c r="J417" s="87">
        <v>0</v>
      </c>
      <c r="K417" s="86">
        <f t="shared" si="221"/>
        <v>0</v>
      </c>
    </row>
    <row r="418" spans="1:11" s="2" customFormat="1" x14ac:dyDescent="0.3">
      <c r="A418" s="38"/>
      <c r="B418" s="39"/>
      <c r="C418" s="39"/>
      <c r="D418" s="40">
        <v>321</v>
      </c>
      <c r="E418" s="98" t="s">
        <v>25</v>
      </c>
      <c r="F418" s="42">
        <f t="shared" ref="F418:J418" si="234">F419</f>
        <v>0</v>
      </c>
      <c r="G418" s="42">
        <f t="shared" si="219"/>
        <v>0</v>
      </c>
      <c r="H418" s="42">
        <f t="shared" si="234"/>
        <v>0</v>
      </c>
      <c r="I418" s="42">
        <f t="shared" si="220"/>
        <v>0</v>
      </c>
      <c r="J418" s="43">
        <f t="shared" si="234"/>
        <v>0</v>
      </c>
      <c r="K418" s="42">
        <f t="shared" si="221"/>
        <v>0</v>
      </c>
    </row>
    <row r="419" spans="1:11" x14ac:dyDescent="0.3">
      <c r="A419" s="56"/>
      <c r="B419" s="55"/>
      <c r="C419" s="55"/>
      <c r="D419" s="52">
        <v>3211</v>
      </c>
      <c r="E419" s="100" t="s">
        <v>26</v>
      </c>
      <c r="F419" s="86">
        <v>0</v>
      </c>
      <c r="G419" s="86">
        <f t="shared" si="219"/>
        <v>0</v>
      </c>
      <c r="H419" s="86">
        <v>0</v>
      </c>
      <c r="I419" s="86">
        <f t="shared" si="220"/>
        <v>0</v>
      </c>
      <c r="J419" s="87">
        <v>0</v>
      </c>
      <c r="K419" s="86">
        <f t="shared" si="221"/>
        <v>0</v>
      </c>
    </row>
    <row r="420" spans="1:11" s="2" customFormat="1" x14ac:dyDescent="0.3">
      <c r="A420" s="38"/>
      <c r="B420" s="39"/>
      <c r="C420" s="39"/>
      <c r="D420" s="40">
        <v>323</v>
      </c>
      <c r="E420" s="98" t="s">
        <v>190</v>
      </c>
      <c r="F420" s="42">
        <f t="shared" ref="F420:J420" si="235">SUM(F421+F422+F423)</f>
        <v>0</v>
      </c>
      <c r="G420" s="42">
        <f t="shared" si="219"/>
        <v>0</v>
      </c>
      <c r="H420" s="42">
        <f t="shared" si="235"/>
        <v>0</v>
      </c>
      <c r="I420" s="42">
        <f t="shared" si="220"/>
        <v>0</v>
      </c>
      <c r="J420" s="43">
        <f t="shared" si="235"/>
        <v>0</v>
      </c>
      <c r="K420" s="42">
        <f t="shared" si="221"/>
        <v>0</v>
      </c>
    </row>
    <row r="421" spans="1:11" x14ac:dyDescent="0.3">
      <c r="A421" s="56"/>
      <c r="B421" s="55"/>
      <c r="C421" s="55"/>
      <c r="D421" s="52">
        <v>3233</v>
      </c>
      <c r="E421" s="100" t="s">
        <v>44</v>
      </c>
      <c r="F421" s="86">
        <v>0</v>
      </c>
      <c r="G421" s="86">
        <f t="shared" si="219"/>
        <v>0</v>
      </c>
      <c r="H421" s="86">
        <v>0</v>
      </c>
      <c r="I421" s="86">
        <f t="shared" si="220"/>
        <v>0</v>
      </c>
      <c r="J421" s="87">
        <v>0</v>
      </c>
      <c r="K421" s="86">
        <f t="shared" si="221"/>
        <v>0</v>
      </c>
    </row>
    <row r="422" spans="1:11" x14ac:dyDescent="0.3">
      <c r="A422" s="56"/>
      <c r="B422" s="55"/>
      <c r="C422" s="55"/>
      <c r="D422" s="52">
        <v>3235</v>
      </c>
      <c r="E422" s="100" t="s">
        <v>30</v>
      </c>
      <c r="F422" s="86">
        <v>0</v>
      </c>
      <c r="G422" s="86">
        <f t="shared" si="219"/>
        <v>0</v>
      </c>
      <c r="H422" s="86">
        <v>0</v>
      </c>
      <c r="I422" s="86">
        <f t="shared" si="220"/>
        <v>0</v>
      </c>
      <c r="J422" s="87">
        <v>0</v>
      </c>
      <c r="K422" s="86">
        <f t="shared" si="221"/>
        <v>0</v>
      </c>
    </row>
    <row r="423" spans="1:11" x14ac:dyDescent="0.3">
      <c r="A423" s="56"/>
      <c r="B423" s="55"/>
      <c r="C423" s="55"/>
      <c r="D423" s="55">
        <v>3237</v>
      </c>
      <c r="E423" s="100" t="s">
        <v>29</v>
      </c>
      <c r="F423" s="86">
        <v>0</v>
      </c>
      <c r="G423" s="86">
        <f t="shared" si="219"/>
        <v>0</v>
      </c>
      <c r="H423" s="86">
        <v>0</v>
      </c>
      <c r="I423" s="86">
        <f t="shared" si="220"/>
        <v>0</v>
      </c>
      <c r="J423" s="87">
        <v>0</v>
      </c>
      <c r="K423" s="86">
        <f t="shared" si="221"/>
        <v>0</v>
      </c>
    </row>
    <row r="424" spans="1:11" s="2" customFormat="1" x14ac:dyDescent="0.3">
      <c r="A424" s="38"/>
      <c r="B424" s="39"/>
      <c r="C424" s="39"/>
      <c r="D424" s="40">
        <v>329</v>
      </c>
      <c r="E424" s="98" t="s">
        <v>32</v>
      </c>
      <c r="F424" s="42">
        <f t="shared" ref="F424:J424" si="236">SUM(F425+F426)</f>
        <v>0</v>
      </c>
      <c r="G424" s="42">
        <f t="shared" si="219"/>
        <v>0</v>
      </c>
      <c r="H424" s="42">
        <f t="shared" si="236"/>
        <v>0</v>
      </c>
      <c r="I424" s="42">
        <f t="shared" si="220"/>
        <v>0</v>
      </c>
      <c r="J424" s="43">
        <f t="shared" si="236"/>
        <v>0</v>
      </c>
      <c r="K424" s="42">
        <f t="shared" si="221"/>
        <v>0</v>
      </c>
    </row>
    <row r="425" spans="1:11" x14ac:dyDescent="0.3">
      <c r="A425" s="56"/>
      <c r="B425" s="55"/>
      <c r="C425" s="55"/>
      <c r="D425" s="52">
        <v>3293</v>
      </c>
      <c r="E425" s="100" t="s">
        <v>33</v>
      </c>
      <c r="F425" s="86">
        <v>0</v>
      </c>
      <c r="G425" s="86">
        <f t="shared" si="219"/>
        <v>0</v>
      </c>
      <c r="H425" s="86">
        <v>0</v>
      </c>
      <c r="I425" s="86">
        <f t="shared" si="220"/>
        <v>0</v>
      </c>
      <c r="J425" s="87">
        <v>0</v>
      </c>
      <c r="K425" s="86">
        <f t="shared" si="221"/>
        <v>0</v>
      </c>
    </row>
    <row r="426" spans="1:11" s="2" customFormat="1" x14ac:dyDescent="0.3">
      <c r="A426" s="56"/>
      <c r="B426" s="76"/>
      <c r="C426" s="76"/>
      <c r="D426" s="77">
        <v>3299</v>
      </c>
      <c r="E426" s="102" t="s">
        <v>32</v>
      </c>
      <c r="F426" s="103">
        <v>0</v>
      </c>
      <c r="G426" s="103">
        <f t="shared" si="219"/>
        <v>0</v>
      </c>
      <c r="H426" s="103">
        <v>0</v>
      </c>
      <c r="I426" s="103">
        <f t="shared" si="220"/>
        <v>0</v>
      </c>
      <c r="J426" s="104">
        <v>0</v>
      </c>
      <c r="K426" s="103">
        <f t="shared" si="221"/>
        <v>0</v>
      </c>
    </row>
    <row r="427" spans="1:11" x14ac:dyDescent="0.3">
      <c r="A427" s="38"/>
      <c r="B427" s="39"/>
      <c r="C427" s="39"/>
      <c r="D427" s="40">
        <v>426</v>
      </c>
      <c r="E427" s="98" t="s">
        <v>130</v>
      </c>
      <c r="F427" s="42">
        <f t="shared" ref="F427:J427" si="237">SUM(F428)</f>
        <v>0</v>
      </c>
      <c r="G427" s="42">
        <f t="shared" si="219"/>
        <v>0</v>
      </c>
      <c r="H427" s="42">
        <f t="shared" si="237"/>
        <v>0</v>
      </c>
      <c r="I427" s="42">
        <f t="shared" si="220"/>
        <v>0</v>
      </c>
      <c r="J427" s="43">
        <f t="shared" si="237"/>
        <v>0</v>
      </c>
      <c r="K427" s="42">
        <f t="shared" si="221"/>
        <v>0</v>
      </c>
    </row>
    <row r="428" spans="1:11" x14ac:dyDescent="0.3">
      <c r="A428" s="56"/>
      <c r="B428" s="55"/>
      <c r="C428" s="55"/>
      <c r="D428" s="52">
        <v>4262</v>
      </c>
      <c r="E428" s="100" t="s">
        <v>113</v>
      </c>
      <c r="F428" s="86">
        <v>0</v>
      </c>
      <c r="G428" s="86">
        <f t="shared" si="219"/>
        <v>0</v>
      </c>
      <c r="H428" s="86">
        <v>0</v>
      </c>
      <c r="I428" s="86">
        <f t="shared" si="220"/>
        <v>0</v>
      </c>
      <c r="J428" s="87">
        <v>0</v>
      </c>
      <c r="K428" s="86">
        <f t="shared" si="221"/>
        <v>0</v>
      </c>
    </row>
    <row r="429" spans="1:11" ht="46.8" x14ac:dyDescent="0.3">
      <c r="A429" s="28" t="s">
        <v>85</v>
      </c>
      <c r="B429" s="29" t="s">
        <v>191</v>
      </c>
      <c r="C429" s="29"/>
      <c r="D429" s="59"/>
      <c r="E429" s="30" t="s">
        <v>192</v>
      </c>
      <c r="F429" s="31">
        <f t="shared" ref="F429:J429" si="238">SUM(F430)</f>
        <v>400000</v>
      </c>
      <c r="G429" s="31">
        <f t="shared" si="219"/>
        <v>53089.123365850421</v>
      </c>
      <c r="H429" s="31">
        <f t="shared" si="238"/>
        <v>400000</v>
      </c>
      <c r="I429" s="31">
        <f t="shared" si="220"/>
        <v>53089.123365850421</v>
      </c>
      <c r="J429" s="32">
        <f t="shared" si="238"/>
        <v>400000</v>
      </c>
      <c r="K429" s="31">
        <f t="shared" si="221"/>
        <v>53089.123365850421</v>
      </c>
    </row>
    <row r="430" spans="1:11" x14ac:dyDescent="0.3">
      <c r="A430" s="33"/>
      <c r="B430" s="34"/>
      <c r="C430" s="34"/>
      <c r="D430" s="34">
        <v>11</v>
      </c>
      <c r="E430" s="35" t="s">
        <v>11</v>
      </c>
      <c r="F430" s="36">
        <f>SUM(F432)</f>
        <v>400000</v>
      </c>
      <c r="G430" s="36">
        <f t="shared" si="219"/>
        <v>53089.123365850421</v>
      </c>
      <c r="H430" s="36">
        <f>SUM(H432)</f>
        <v>400000</v>
      </c>
      <c r="I430" s="36">
        <f t="shared" si="220"/>
        <v>53089.123365850421</v>
      </c>
      <c r="J430" s="37">
        <f>SUM(J432)</f>
        <v>400000</v>
      </c>
      <c r="K430" s="36">
        <f t="shared" si="221"/>
        <v>53089.123365850421</v>
      </c>
    </row>
    <row r="431" spans="1:11" x14ac:dyDescent="0.3">
      <c r="A431" s="33"/>
      <c r="B431" s="34"/>
      <c r="C431" s="34"/>
      <c r="D431" s="34">
        <v>32</v>
      </c>
      <c r="E431" s="35"/>
      <c r="F431" s="36">
        <f>F432</f>
        <v>400000</v>
      </c>
      <c r="G431" s="36">
        <f t="shared" si="219"/>
        <v>53089.123365850421</v>
      </c>
      <c r="H431" s="36">
        <f t="shared" ref="H431:J431" si="239">H432</f>
        <v>400000</v>
      </c>
      <c r="I431" s="36">
        <f t="shared" si="220"/>
        <v>53089.123365850421</v>
      </c>
      <c r="J431" s="37">
        <f t="shared" si="239"/>
        <v>400000</v>
      </c>
      <c r="K431" s="36">
        <f t="shared" si="221"/>
        <v>53089.123365850421</v>
      </c>
    </row>
    <row r="432" spans="1:11" x14ac:dyDescent="0.3">
      <c r="A432" s="38"/>
      <c r="B432" s="60"/>
      <c r="C432" s="60"/>
      <c r="D432" s="40">
        <v>323</v>
      </c>
      <c r="E432" s="41" t="s">
        <v>28</v>
      </c>
      <c r="F432" s="42">
        <f t="shared" ref="F432:J432" si="240">SUM(F433+F434+F435+F436+F437)</f>
        <v>400000</v>
      </c>
      <c r="G432" s="42">
        <f t="shared" si="219"/>
        <v>53089.123365850421</v>
      </c>
      <c r="H432" s="42">
        <f t="shared" si="240"/>
        <v>400000</v>
      </c>
      <c r="I432" s="42">
        <f t="shared" si="220"/>
        <v>53089.123365850421</v>
      </c>
      <c r="J432" s="43">
        <f t="shared" si="240"/>
        <v>400000</v>
      </c>
      <c r="K432" s="42">
        <f t="shared" si="221"/>
        <v>53089.123365850421</v>
      </c>
    </row>
    <row r="433" spans="1:11" x14ac:dyDescent="0.3">
      <c r="A433" s="44"/>
      <c r="B433" s="55"/>
      <c r="C433" s="55"/>
      <c r="D433" s="52">
        <v>3233</v>
      </c>
      <c r="E433" s="7" t="s">
        <v>44</v>
      </c>
      <c r="F433" s="53">
        <v>100000</v>
      </c>
      <c r="G433" s="53">
        <f t="shared" si="219"/>
        <v>13272.280841462605</v>
      </c>
      <c r="H433" s="53">
        <v>100000</v>
      </c>
      <c r="I433" s="53">
        <f t="shared" si="220"/>
        <v>13272.280841462605</v>
      </c>
      <c r="J433" s="54">
        <v>100000</v>
      </c>
      <c r="K433" s="53">
        <f t="shared" si="221"/>
        <v>13272.280841462605</v>
      </c>
    </row>
    <row r="434" spans="1:11" x14ac:dyDescent="0.3">
      <c r="A434" s="44"/>
      <c r="B434" s="55"/>
      <c r="C434" s="55"/>
      <c r="D434" s="52">
        <v>3235</v>
      </c>
      <c r="E434" s="7" t="s">
        <v>30</v>
      </c>
      <c r="F434" s="53">
        <v>100000</v>
      </c>
      <c r="G434" s="53">
        <f t="shared" si="219"/>
        <v>13272.280841462605</v>
      </c>
      <c r="H434" s="53">
        <v>100000</v>
      </c>
      <c r="I434" s="53">
        <f t="shared" si="220"/>
        <v>13272.280841462605</v>
      </c>
      <c r="J434" s="54">
        <v>100000</v>
      </c>
      <c r="K434" s="53">
        <f t="shared" si="221"/>
        <v>13272.280841462605</v>
      </c>
    </row>
    <row r="435" spans="1:11" x14ac:dyDescent="0.3">
      <c r="A435" s="44"/>
      <c r="B435" s="55"/>
      <c r="C435" s="55"/>
      <c r="D435" s="52">
        <v>3237</v>
      </c>
      <c r="E435" s="7" t="s">
        <v>29</v>
      </c>
      <c r="F435" s="53">
        <v>100000</v>
      </c>
      <c r="G435" s="53">
        <f t="shared" si="219"/>
        <v>13272.280841462605</v>
      </c>
      <c r="H435" s="53">
        <v>100000</v>
      </c>
      <c r="I435" s="53">
        <f t="shared" si="220"/>
        <v>13272.280841462605</v>
      </c>
      <c r="J435" s="54">
        <v>100000</v>
      </c>
      <c r="K435" s="53">
        <f t="shared" si="221"/>
        <v>13272.280841462605</v>
      </c>
    </row>
    <row r="436" spans="1:11" x14ac:dyDescent="0.3">
      <c r="A436" s="44"/>
      <c r="B436" s="55"/>
      <c r="C436" s="55"/>
      <c r="D436" s="52">
        <v>3238</v>
      </c>
      <c r="E436" s="7" t="s">
        <v>57</v>
      </c>
      <c r="F436" s="53">
        <v>50000</v>
      </c>
      <c r="G436" s="53">
        <f t="shared" si="219"/>
        <v>6636.1404207313026</v>
      </c>
      <c r="H436" s="53">
        <v>50000</v>
      </c>
      <c r="I436" s="53">
        <f t="shared" si="220"/>
        <v>6636.1404207313026</v>
      </c>
      <c r="J436" s="54">
        <v>50000</v>
      </c>
      <c r="K436" s="53">
        <f t="shared" si="221"/>
        <v>6636.1404207313026</v>
      </c>
    </row>
    <row r="437" spans="1:11" x14ac:dyDescent="0.3">
      <c r="A437" s="44"/>
      <c r="B437" s="55"/>
      <c r="C437" s="55"/>
      <c r="D437" s="52">
        <v>3239</v>
      </c>
      <c r="E437" s="7" t="s">
        <v>31</v>
      </c>
      <c r="F437" s="53">
        <v>50000</v>
      </c>
      <c r="G437" s="53">
        <f t="shared" si="219"/>
        <v>6636.1404207313026</v>
      </c>
      <c r="H437" s="53">
        <v>50000</v>
      </c>
      <c r="I437" s="53">
        <f t="shared" si="220"/>
        <v>6636.1404207313026</v>
      </c>
      <c r="J437" s="54">
        <v>50000</v>
      </c>
      <c r="K437" s="53">
        <f t="shared" si="221"/>
        <v>6636.1404207313026</v>
      </c>
    </row>
    <row r="438" spans="1:11" x14ac:dyDescent="0.3">
      <c r="A438" s="28" t="s">
        <v>167</v>
      </c>
      <c r="B438" s="29" t="s">
        <v>193</v>
      </c>
      <c r="C438" s="29"/>
      <c r="D438" s="29"/>
      <c r="E438" s="30" t="s">
        <v>194</v>
      </c>
      <c r="F438" s="31">
        <f t="shared" ref="F438:J438" si="241">SUM(F439)</f>
        <v>0</v>
      </c>
      <c r="G438" s="31">
        <f t="shared" si="219"/>
        <v>0</v>
      </c>
      <c r="H438" s="31">
        <f t="shared" si="241"/>
        <v>0</v>
      </c>
      <c r="I438" s="31">
        <f t="shared" si="220"/>
        <v>0</v>
      </c>
      <c r="J438" s="32">
        <f t="shared" si="241"/>
        <v>0</v>
      </c>
      <c r="K438" s="31">
        <f t="shared" si="221"/>
        <v>0</v>
      </c>
    </row>
    <row r="439" spans="1:11" x14ac:dyDescent="0.3">
      <c r="A439" s="33"/>
      <c r="B439" s="34"/>
      <c r="C439" s="34"/>
      <c r="D439" s="34">
        <v>11</v>
      </c>
      <c r="E439" s="35" t="s">
        <v>11</v>
      </c>
      <c r="F439" s="36">
        <f t="shared" ref="F439:J439" si="242">SUM(F440+F442+F444+F446+F448+F450)</f>
        <v>0</v>
      </c>
      <c r="G439" s="36">
        <f t="shared" si="219"/>
        <v>0</v>
      </c>
      <c r="H439" s="36">
        <f t="shared" si="242"/>
        <v>0</v>
      </c>
      <c r="I439" s="36">
        <f t="shared" si="220"/>
        <v>0</v>
      </c>
      <c r="J439" s="37">
        <f t="shared" si="242"/>
        <v>0</v>
      </c>
      <c r="K439" s="36">
        <f t="shared" si="221"/>
        <v>0</v>
      </c>
    </row>
    <row r="440" spans="1:11" x14ac:dyDescent="0.3">
      <c r="A440" s="38"/>
      <c r="B440" s="39"/>
      <c r="C440" s="39"/>
      <c r="D440" s="40">
        <v>311</v>
      </c>
      <c r="E440" s="41" t="s">
        <v>86</v>
      </c>
      <c r="F440" s="42">
        <f t="shared" ref="F440:J440" si="243">SUM(F441)</f>
        <v>0</v>
      </c>
      <c r="G440" s="42">
        <f t="shared" si="219"/>
        <v>0</v>
      </c>
      <c r="H440" s="42">
        <f t="shared" si="243"/>
        <v>0</v>
      </c>
      <c r="I440" s="42">
        <f t="shared" si="220"/>
        <v>0</v>
      </c>
      <c r="J440" s="43">
        <f t="shared" si="243"/>
        <v>0</v>
      </c>
      <c r="K440" s="42">
        <f t="shared" si="221"/>
        <v>0</v>
      </c>
    </row>
    <row r="441" spans="1:11" x14ac:dyDescent="0.3">
      <c r="A441" s="44"/>
      <c r="B441" s="45"/>
      <c r="C441" s="45"/>
      <c r="D441" s="46">
        <v>3111</v>
      </c>
      <c r="E441" s="47" t="s">
        <v>87</v>
      </c>
      <c r="F441" s="4">
        <v>0</v>
      </c>
      <c r="G441" s="4">
        <f t="shared" si="219"/>
        <v>0</v>
      </c>
      <c r="H441" s="4">
        <v>0</v>
      </c>
      <c r="I441" s="4">
        <f t="shared" si="220"/>
        <v>0</v>
      </c>
      <c r="J441" s="10">
        <v>0</v>
      </c>
      <c r="K441" s="4">
        <f t="shared" si="221"/>
        <v>0</v>
      </c>
    </row>
    <row r="442" spans="1:11" x14ac:dyDescent="0.3">
      <c r="A442" s="38"/>
      <c r="B442" s="39"/>
      <c r="C442" s="39"/>
      <c r="D442" s="40">
        <v>312</v>
      </c>
      <c r="E442" s="41" t="s">
        <v>90</v>
      </c>
      <c r="F442" s="42">
        <f t="shared" ref="F442:J442" si="244">SUM(F443)</f>
        <v>0</v>
      </c>
      <c r="G442" s="42">
        <f t="shared" si="219"/>
        <v>0</v>
      </c>
      <c r="H442" s="42">
        <f t="shared" si="244"/>
        <v>0</v>
      </c>
      <c r="I442" s="42">
        <f t="shared" si="220"/>
        <v>0</v>
      </c>
      <c r="J442" s="43">
        <f t="shared" si="244"/>
        <v>0</v>
      </c>
      <c r="K442" s="42">
        <f t="shared" si="221"/>
        <v>0</v>
      </c>
    </row>
    <row r="443" spans="1:11" x14ac:dyDescent="0.3">
      <c r="A443" s="44"/>
      <c r="B443" s="45"/>
      <c r="C443" s="45"/>
      <c r="D443" s="46">
        <v>3121</v>
      </c>
      <c r="E443" s="47" t="s">
        <v>90</v>
      </c>
      <c r="F443" s="4">
        <v>0</v>
      </c>
      <c r="G443" s="4">
        <f t="shared" si="219"/>
        <v>0</v>
      </c>
      <c r="H443" s="4">
        <v>0</v>
      </c>
      <c r="I443" s="4">
        <f t="shared" si="220"/>
        <v>0</v>
      </c>
      <c r="J443" s="10">
        <v>0</v>
      </c>
      <c r="K443" s="4">
        <f t="shared" si="221"/>
        <v>0</v>
      </c>
    </row>
    <row r="444" spans="1:11" x14ac:dyDescent="0.3">
      <c r="A444" s="38"/>
      <c r="B444" s="39"/>
      <c r="C444" s="39"/>
      <c r="D444" s="40">
        <v>313</v>
      </c>
      <c r="E444" s="41" t="s">
        <v>88</v>
      </c>
      <c r="F444" s="42">
        <f t="shared" ref="F444:J444" si="245">SUM(F445)</f>
        <v>0</v>
      </c>
      <c r="G444" s="42">
        <f t="shared" si="219"/>
        <v>0</v>
      </c>
      <c r="H444" s="42">
        <f t="shared" si="245"/>
        <v>0</v>
      </c>
      <c r="I444" s="42">
        <f t="shared" si="220"/>
        <v>0</v>
      </c>
      <c r="J444" s="43">
        <f t="shared" si="245"/>
        <v>0</v>
      </c>
      <c r="K444" s="42">
        <f t="shared" si="221"/>
        <v>0</v>
      </c>
    </row>
    <row r="445" spans="1:11" ht="31.2" x14ac:dyDescent="0.3">
      <c r="A445" s="44"/>
      <c r="B445" s="45"/>
      <c r="C445" s="45"/>
      <c r="D445" s="46">
        <v>3132</v>
      </c>
      <c r="E445" s="47" t="s">
        <v>91</v>
      </c>
      <c r="F445" s="4">
        <v>0</v>
      </c>
      <c r="G445" s="4">
        <f t="shared" si="219"/>
        <v>0</v>
      </c>
      <c r="H445" s="4">
        <v>0</v>
      </c>
      <c r="I445" s="4">
        <f t="shared" si="220"/>
        <v>0</v>
      </c>
      <c r="J445" s="10">
        <v>0</v>
      </c>
      <c r="K445" s="4">
        <f t="shared" si="221"/>
        <v>0</v>
      </c>
    </row>
    <row r="446" spans="1:11" x14ac:dyDescent="0.3">
      <c r="A446" s="38"/>
      <c r="B446" s="39"/>
      <c r="C446" s="39"/>
      <c r="D446" s="40">
        <v>321</v>
      </c>
      <c r="E446" s="41" t="s">
        <v>25</v>
      </c>
      <c r="F446" s="42">
        <f t="shared" ref="F446:J446" si="246">SUM(F447)</f>
        <v>0</v>
      </c>
      <c r="G446" s="42">
        <f t="shared" si="219"/>
        <v>0</v>
      </c>
      <c r="H446" s="42">
        <f t="shared" si="246"/>
        <v>0</v>
      </c>
      <c r="I446" s="42">
        <f t="shared" si="220"/>
        <v>0</v>
      </c>
      <c r="J446" s="43">
        <f t="shared" si="246"/>
        <v>0</v>
      </c>
      <c r="K446" s="42">
        <f t="shared" si="221"/>
        <v>0</v>
      </c>
    </row>
    <row r="447" spans="1:11" x14ac:dyDescent="0.3">
      <c r="A447" s="44"/>
      <c r="B447" s="45"/>
      <c r="C447" s="45"/>
      <c r="D447" s="46">
        <v>3211</v>
      </c>
      <c r="E447" s="47" t="s">
        <v>26</v>
      </c>
      <c r="F447" s="4">
        <v>0</v>
      </c>
      <c r="G447" s="4">
        <f t="shared" si="219"/>
        <v>0</v>
      </c>
      <c r="H447" s="4">
        <v>0</v>
      </c>
      <c r="I447" s="4">
        <f t="shared" si="220"/>
        <v>0</v>
      </c>
      <c r="J447" s="10">
        <v>0</v>
      </c>
      <c r="K447" s="4">
        <f t="shared" si="221"/>
        <v>0</v>
      </c>
    </row>
    <row r="448" spans="1:11" x14ac:dyDescent="0.3">
      <c r="A448" s="38"/>
      <c r="B448" s="39"/>
      <c r="C448" s="39"/>
      <c r="D448" s="40">
        <v>323</v>
      </c>
      <c r="E448" s="41" t="s">
        <v>28</v>
      </c>
      <c r="F448" s="42">
        <f t="shared" ref="F448:J448" si="247">SUM(F449)</f>
        <v>0</v>
      </c>
      <c r="G448" s="42">
        <f t="shared" si="219"/>
        <v>0</v>
      </c>
      <c r="H448" s="42">
        <f t="shared" si="247"/>
        <v>0</v>
      </c>
      <c r="I448" s="42">
        <f t="shared" si="220"/>
        <v>0</v>
      </c>
      <c r="J448" s="43">
        <f t="shared" si="247"/>
        <v>0</v>
      </c>
      <c r="K448" s="42">
        <f t="shared" si="221"/>
        <v>0</v>
      </c>
    </row>
    <row r="449" spans="1:11" x14ac:dyDescent="0.3">
      <c r="A449" s="44"/>
      <c r="B449" s="45"/>
      <c r="C449" s="45"/>
      <c r="D449" s="46">
        <v>3231</v>
      </c>
      <c r="E449" s="47" t="s">
        <v>98</v>
      </c>
      <c r="F449" s="4">
        <v>0</v>
      </c>
      <c r="G449" s="4">
        <f t="shared" si="219"/>
        <v>0</v>
      </c>
      <c r="H449" s="4">
        <v>0</v>
      </c>
      <c r="I449" s="4">
        <f t="shared" si="220"/>
        <v>0</v>
      </c>
      <c r="J449" s="10">
        <v>0</v>
      </c>
      <c r="K449" s="4">
        <f t="shared" si="221"/>
        <v>0</v>
      </c>
    </row>
    <row r="450" spans="1:11" x14ac:dyDescent="0.3">
      <c r="A450" s="38"/>
      <c r="B450" s="39"/>
      <c r="C450" s="39"/>
      <c r="D450" s="40">
        <v>329</v>
      </c>
      <c r="E450" s="41" t="s">
        <v>32</v>
      </c>
      <c r="F450" s="42">
        <f t="shared" ref="F450:J450" si="248">SUM(F451)</f>
        <v>0</v>
      </c>
      <c r="G450" s="42">
        <f t="shared" si="219"/>
        <v>0</v>
      </c>
      <c r="H450" s="42">
        <f t="shared" si="248"/>
        <v>0</v>
      </c>
      <c r="I450" s="42">
        <f t="shared" si="220"/>
        <v>0</v>
      </c>
      <c r="J450" s="43">
        <f t="shared" si="248"/>
        <v>0</v>
      </c>
      <c r="K450" s="42">
        <f t="shared" si="221"/>
        <v>0</v>
      </c>
    </row>
    <row r="451" spans="1:11" x14ac:dyDescent="0.3">
      <c r="A451" s="44"/>
      <c r="B451" s="45"/>
      <c r="C451" s="45"/>
      <c r="D451" s="46">
        <v>3293</v>
      </c>
      <c r="E451" s="47" t="s">
        <v>33</v>
      </c>
      <c r="F451" s="4">
        <v>0</v>
      </c>
      <c r="G451" s="4">
        <f t="shared" si="219"/>
        <v>0</v>
      </c>
      <c r="H451" s="4">
        <v>0</v>
      </c>
      <c r="I451" s="4">
        <f t="shared" si="220"/>
        <v>0</v>
      </c>
      <c r="J451" s="10">
        <v>0</v>
      </c>
      <c r="K451" s="4">
        <f t="shared" si="221"/>
        <v>0</v>
      </c>
    </row>
    <row r="452" spans="1:11" ht="31.2" x14ac:dyDescent="0.3">
      <c r="A452" s="28" t="s">
        <v>8</v>
      </c>
      <c r="B452" s="29" t="s">
        <v>9</v>
      </c>
      <c r="C452" s="29"/>
      <c r="D452" s="59"/>
      <c r="E452" s="30" t="s">
        <v>10</v>
      </c>
      <c r="F452" s="31">
        <f t="shared" ref="F452:J455" si="249">SUM(F453)</f>
        <v>50000000</v>
      </c>
      <c r="G452" s="31">
        <f t="shared" si="219"/>
        <v>6636140.4207313024</v>
      </c>
      <c r="H452" s="31">
        <f t="shared" si="249"/>
        <v>50000000</v>
      </c>
      <c r="I452" s="31">
        <f t="shared" si="220"/>
        <v>6636140.4207313024</v>
      </c>
      <c r="J452" s="32">
        <f t="shared" si="249"/>
        <v>50000000</v>
      </c>
      <c r="K452" s="31">
        <f t="shared" si="221"/>
        <v>6636140.4207313024</v>
      </c>
    </row>
    <row r="453" spans="1:11" x14ac:dyDescent="0.3">
      <c r="A453" s="33"/>
      <c r="B453" s="34"/>
      <c r="C453" s="34"/>
      <c r="D453" s="34">
        <v>11</v>
      </c>
      <c r="E453" s="35" t="s">
        <v>11</v>
      </c>
      <c r="F453" s="36">
        <f>SUM(F455)</f>
        <v>50000000</v>
      </c>
      <c r="G453" s="36">
        <f t="shared" si="219"/>
        <v>6636140.4207313024</v>
      </c>
      <c r="H453" s="36">
        <f>SUM(H455)</f>
        <v>50000000</v>
      </c>
      <c r="I453" s="36">
        <f t="shared" si="220"/>
        <v>6636140.4207313024</v>
      </c>
      <c r="J453" s="37">
        <f>SUM(J455)</f>
        <v>50000000</v>
      </c>
      <c r="K453" s="36">
        <f t="shared" si="221"/>
        <v>6636140.4207313024</v>
      </c>
    </row>
    <row r="454" spans="1:11" x14ac:dyDescent="0.3">
      <c r="A454" s="33"/>
      <c r="B454" s="34"/>
      <c r="C454" s="34"/>
      <c r="D454" s="34">
        <v>36</v>
      </c>
      <c r="E454" s="35"/>
      <c r="F454" s="36">
        <f>F455</f>
        <v>50000000</v>
      </c>
      <c r="G454" s="36">
        <f t="shared" si="219"/>
        <v>6636140.4207313024</v>
      </c>
      <c r="H454" s="36">
        <f t="shared" ref="H454:J454" si="250">H455</f>
        <v>50000000</v>
      </c>
      <c r="I454" s="36">
        <f t="shared" si="220"/>
        <v>6636140.4207313024</v>
      </c>
      <c r="J454" s="37">
        <f t="shared" si="250"/>
        <v>50000000</v>
      </c>
      <c r="K454" s="36">
        <f t="shared" si="221"/>
        <v>6636140.4207313024</v>
      </c>
    </row>
    <row r="455" spans="1:11" s="2" customFormat="1" x14ac:dyDescent="0.3">
      <c r="A455" s="38"/>
      <c r="B455" s="39"/>
      <c r="C455" s="39"/>
      <c r="D455" s="40">
        <v>363</v>
      </c>
      <c r="E455" s="41" t="s">
        <v>12</v>
      </c>
      <c r="F455" s="42">
        <f t="shared" si="249"/>
        <v>50000000</v>
      </c>
      <c r="G455" s="42">
        <f t="shared" si="219"/>
        <v>6636140.4207313024</v>
      </c>
      <c r="H455" s="42">
        <f t="shared" si="249"/>
        <v>50000000</v>
      </c>
      <c r="I455" s="42">
        <f t="shared" si="220"/>
        <v>6636140.4207313024</v>
      </c>
      <c r="J455" s="43">
        <f t="shared" si="249"/>
        <v>50000000</v>
      </c>
      <c r="K455" s="42">
        <f t="shared" si="221"/>
        <v>6636140.4207313024</v>
      </c>
    </row>
    <row r="456" spans="1:11" ht="31.2" x14ac:dyDescent="0.3">
      <c r="A456" s="44"/>
      <c r="B456" s="55"/>
      <c r="C456" s="55"/>
      <c r="D456" s="52">
        <v>3631</v>
      </c>
      <c r="E456" s="7" t="s">
        <v>13</v>
      </c>
      <c r="F456" s="4">
        <v>50000000</v>
      </c>
      <c r="G456" s="4">
        <f t="shared" ref="G456:G519" si="251">F456/7.5345</f>
        <v>6636140.4207313024</v>
      </c>
      <c r="H456" s="4">
        <v>50000000</v>
      </c>
      <c r="I456" s="4">
        <f t="shared" ref="I456:I519" si="252">H456/7.5345</f>
        <v>6636140.4207313024</v>
      </c>
      <c r="J456" s="10">
        <v>50000000</v>
      </c>
      <c r="K456" s="4">
        <f t="shared" ref="K456:K519" si="253">J456/7.5345</f>
        <v>6636140.4207313024</v>
      </c>
    </row>
    <row r="457" spans="1:11" ht="46.8" x14ac:dyDescent="0.3">
      <c r="A457" s="28" t="s">
        <v>8</v>
      </c>
      <c r="B457" s="29" t="s">
        <v>14</v>
      </c>
      <c r="C457" s="29"/>
      <c r="D457" s="59"/>
      <c r="E457" s="30" t="s">
        <v>15</v>
      </c>
      <c r="F457" s="31">
        <f t="shared" ref="F457:J457" si="254">F458+F462</f>
        <v>255860058</v>
      </c>
      <c r="G457" s="31">
        <f t="shared" si="251"/>
        <v>33958465.458889112</v>
      </c>
      <c r="H457" s="31">
        <f t="shared" si="254"/>
        <v>273316481</v>
      </c>
      <c r="I457" s="31">
        <f t="shared" si="252"/>
        <v>36275330.94432278</v>
      </c>
      <c r="J457" s="32">
        <f t="shared" si="254"/>
        <v>60000000</v>
      </c>
      <c r="K457" s="31">
        <f t="shared" si="253"/>
        <v>7963368.5048775626</v>
      </c>
    </row>
    <row r="458" spans="1:11" x14ac:dyDescent="0.3">
      <c r="A458" s="33"/>
      <c r="B458" s="34"/>
      <c r="C458" s="34"/>
      <c r="D458" s="34">
        <v>11</v>
      </c>
      <c r="E458" s="35" t="s">
        <v>11</v>
      </c>
      <c r="F458" s="36">
        <f>SUM(F460)</f>
        <v>50000000</v>
      </c>
      <c r="G458" s="36">
        <f t="shared" si="251"/>
        <v>6636140.4207313024</v>
      </c>
      <c r="H458" s="36">
        <f>SUM(H460)</f>
        <v>60000000</v>
      </c>
      <c r="I458" s="36">
        <f t="shared" si="252"/>
        <v>7963368.5048775626</v>
      </c>
      <c r="J458" s="37">
        <f>SUM(J460)</f>
        <v>60000000</v>
      </c>
      <c r="K458" s="36">
        <f t="shared" si="253"/>
        <v>7963368.5048775626</v>
      </c>
    </row>
    <row r="459" spans="1:11" x14ac:dyDescent="0.3">
      <c r="A459" s="33"/>
      <c r="B459" s="34"/>
      <c r="C459" s="34"/>
      <c r="D459" s="34">
        <v>38</v>
      </c>
      <c r="E459" s="35"/>
      <c r="F459" s="36">
        <f>F460</f>
        <v>50000000</v>
      </c>
      <c r="G459" s="36">
        <f t="shared" si="251"/>
        <v>6636140.4207313024</v>
      </c>
      <c r="H459" s="36">
        <f t="shared" ref="H459:J459" si="255">H460</f>
        <v>60000000</v>
      </c>
      <c r="I459" s="36">
        <f t="shared" si="252"/>
        <v>7963368.5048775626</v>
      </c>
      <c r="J459" s="37">
        <f t="shared" si="255"/>
        <v>60000000</v>
      </c>
      <c r="K459" s="36">
        <f t="shared" si="253"/>
        <v>7963368.5048775626</v>
      </c>
    </row>
    <row r="460" spans="1:11" s="2" customFormat="1" x14ac:dyDescent="0.3">
      <c r="A460" s="38"/>
      <c r="B460" s="39"/>
      <c r="C460" s="39"/>
      <c r="D460" s="40">
        <v>381</v>
      </c>
      <c r="E460" s="41" t="s">
        <v>16</v>
      </c>
      <c r="F460" s="42">
        <f t="shared" ref="F460:J460" si="256">SUM(F461)</f>
        <v>50000000</v>
      </c>
      <c r="G460" s="42">
        <f t="shared" si="251"/>
        <v>6636140.4207313024</v>
      </c>
      <c r="H460" s="42">
        <f t="shared" si="256"/>
        <v>60000000</v>
      </c>
      <c r="I460" s="42">
        <f t="shared" si="252"/>
        <v>7963368.5048775626</v>
      </c>
      <c r="J460" s="43">
        <f t="shared" si="256"/>
        <v>60000000</v>
      </c>
      <c r="K460" s="42">
        <f t="shared" si="253"/>
        <v>7963368.5048775626</v>
      </c>
    </row>
    <row r="461" spans="1:11" x14ac:dyDescent="0.3">
      <c r="A461" s="44"/>
      <c r="B461" s="55"/>
      <c r="C461" s="55"/>
      <c r="D461" s="52">
        <v>3811</v>
      </c>
      <c r="E461" s="7" t="s">
        <v>17</v>
      </c>
      <c r="F461" s="4">
        <v>50000000</v>
      </c>
      <c r="G461" s="4">
        <f t="shared" si="251"/>
        <v>6636140.4207313024</v>
      </c>
      <c r="H461" s="4">
        <v>60000000</v>
      </c>
      <c r="I461" s="4">
        <f t="shared" si="252"/>
        <v>7963368.5048775626</v>
      </c>
      <c r="J461" s="10">
        <v>60000000</v>
      </c>
      <c r="K461" s="4">
        <f t="shared" si="253"/>
        <v>7963368.5048775626</v>
      </c>
    </row>
    <row r="462" spans="1:11" x14ac:dyDescent="0.3">
      <c r="A462" s="33"/>
      <c r="B462" s="34"/>
      <c r="C462" s="34"/>
      <c r="D462" s="34">
        <v>41</v>
      </c>
      <c r="E462" s="35" t="s">
        <v>18</v>
      </c>
      <c r="F462" s="36">
        <f>SUM(F464)</f>
        <v>205860058</v>
      </c>
      <c r="G462" s="36">
        <f t="shared" si="251"/>
        <v>27322325.038157806</v>
      </c>
      <c r="H462" s="36">
        <f>SUM(H464)</f>
        <v>213316481</v>
      </c>
      <c r="I462" s="36">
        <f t="shared" si="252"/>
        <v>28311962.439445216</v>
      </c>
      <c r="J462" s="37">
        <f>SUM(J464)</f>
        <v>0</v>
      </c>
      <c r="K462" s="36">
        <f t="shared" si="253"/>
        <v>0</v>
      </c>
    </row>
    <row r="463" spans="1:11" x14ac:dyDescent="0.3">
      <c r="A463" s="33"/>
      <c r="B463" s="34"/>
      <c r="C463" s="34"/>
      <c r="D463" s="34">
        <v>38</v>
      </c>
      <c r="E463" s="35"/>
      <c r="F463" s="36">
        <f>F464</f>
        <v>205860058</v>
      </c>
      <c r="G463" s="36">
        <f t="shared" si="251"/>
        <v>27322325.038157806</v>
      </c>
      <c r="H463" s="36">
        <f t="shared" ref="H463:J463" si="257">H464</f>
        <v>213316481</v>
      </c>
      <c r="I463" s="36">
        <f t="shared" si="252"/>
        <v>28311962.439445216</v>
      </c>
      <c r="J463" s="37">
        <f t="shared" si="257"/>
        <v>0</v>
      </c>
      <c r="K463" s="36">
        <f t="shared" si="253"/>
        <v>0</v>
      </c>
    </row>
    <row r="464" spans="1:11" s="2" customFormat="1" x14ac:dyDescent="0.3">
      <c r="A464" s="38"/>
      <c r="B464" s="39"/>
      <c r="C464" s="39"/>
      <c r="D464" s="40">
        <v>381</v>
      </c>
      <c r="E464" s="41" t="s">
        <v>16</v>
      </c>
      <c r="F464" s="42">
        <f t="shared" ref="F464:J464" si="258">SUM(F465)</f>
        <v>205860058</v>
      </c>
      <c r="G464" s="42">
        <f t="shared" si="251"/>
        <v>27322325.038157806</v>
      </c>
      <c r="H464" s="42">
        <f t="shared" si="258"/>
        <v>213316481</v>
      </c>
      <c r="I464" s="42">
        <f t="shared" si="252"/>
        <v>28311962.439445216</v>
      </c>
      <c r="J464" s="43">
        <f t="shared" si="258"/>
        <v>0</v>
      </c>
      <c r="K464" s="42">
        <f t="shared" si="253"/>
        <v>0</v>
      </c>
    </row>
    <row r="465" spans="1:11" x14ac:dyDescent="0.3">
      <c r="A465" s="44"/>
      <c r="B465" s="51"/>
      <c r="C465" s="51"/>
      <c r="D465" s="52">
        <v>3811</v>
      </c>
      <c r="E465" s="7" t="s">
        <v>17</v>
      </c>
      <c r="F465" s="86">
        <v>205860058</v>
      </c>
      <c r="G465" s="86">
        <f t="shared" si="251"/>
        <v>27322325.038157806</v>
      </c>
      <c r="H465" s="86">
        <v>213316481</v>
      </c>
      <c r="I465" s="86">
        <f t="shared" si="252"/>
        <v>28311962.439445216</v>
      </c>
      <c r="J465" s="87"/>
      <c r="K465" s="86">
        <f t="shared" si="253"/>
        <v>0</v>
      </c>
    </row>
    <row r="466" spans="1:11" ht="31.2" x14ac:dyDescent="0.3">
      <c r="A466" s="28" t="s">
        <v>8</v>
      </c>
      <c r="B466" s="29" t="s">
        <v>19</v>
      </c>
      <c r="C466" s="29"/>
      <c r="D466" s="59"/>
      <c r="E466" s="30" t="s">
        <v>20</v>
      </c>
      <c r="F466" s="31">
        <f t="shared" ref="F466:J469" si="259">SUM(F467)</f>
        <v>9500000</v>
      </c>
      <c r="G466" s="31">
        <f t="shared" si="251"/>
        <v>1260866.6799389475</v>
      </c>
      <c r="H466" s="31">
        <f t="shared" si="259"/>
        <v>10000000</v>
      </c>
      <c r="I466" s="31">
        <f t="shared" si="252"/>
        <v>1327228.0841462605</v>
      </c>
      <c r="J466" s="32">
        <f t="shared" si="259"/>
        <v>12000000</v>
      </c>
      <c r="K466" s="31">
        <f t="shared" si="253"/>
        <v>1592673.7009755126</v>
      </c>
    </row>
    <row r="467" spans="1:11" x14ac:dyDescent="0.3">
      <c r="A467" s="33"/>
      <c r="B467" s="34"/>
      <c r="C467" s="34"/>
      <c r="D467" s="34">
        <v>11</v>
      </c>
      <c r="E467" s="35" t="s">
        <v>11</v>
      </c>
      <c r="F467" s="36">
        <f>SUM(F469)</f>
        <v>9500000</v>
      </c>
      <c r="G467" s="36">
        <f t="shared" si="251"/>
        <v>1260866.6799389475</v>
      </c>
      <c r="H467" s="36">
        <f>SUM(H469)</f>
        <v>10000000</v>
      </c>
      <c r="I467" s="36">
        <f t="shared" si="252"/>
        <v>1327228.0841462605</v>
      </c>
      <c r="J467" s="37">
        <f>SUM(J469)</f>
        <v>12000000</v>
      </c>
      <c r="K467" s="36">
        <f t="shared" si="253"/>
        <v>1592673.7009755126</v>
      </c>
    </row>
    <row r="468" spans="1:11" x14ac:dyDescent="0.3">
      <c r="A468" s="33"/>
      <c r="B468" s="34"/>
      <c r="C468" s="34"/>
      <c r="D468" s="34">
        <v>37</v>
      </c>
      <c r="E468" s="35"/>
      <c r="F468" s="36">
        <f>F469</f>
        <v>9500000</v>
      </c>
      <c r="G468" s="36">
        <f t="shared" si="251"/>
        <v>1260866.6799389475</v>
      </c>
      <c r="H468" s="36">
        <f t="shared" ref="H468:J468" si="260">H469</f>
        <v>10000000</v>
      </c>
      <c r="I468" s="36">
        <f t="shared" si="252"/>
        <v>1327228.0841462605</v>
      </c>
      <c r="J468" s="37">
        <f t="shared" si="260"/>
        <v>12000000</v>
      </c>
      <c r="K468" s="36">
        <f t="shared" si="253"/>
        <v>1592673.7009755126</v>
      </c>
    </row>
    <row r="469" spans="1:11" s="2" customFormat="1" ht="31.2" x14ac:dyDescent="0.3">
      <c r="A469" s="38"/>
      <c r="B469" s="39"/>
      <c r="C469" s="39"/>
      <c r="D469" s="40">
        <v>372</v>
      </c>
      <c r="E469" s="41" t="s">
        <v>21</v>
      </c>
      <c r="F469" s="42">
        <f t="shared" si="259"/>
        <v>9500000</v>
      </c>
      <c r="G469" s="42">
        <f t="shared" si="251"/>
        <v>1260866.6799389475</v>
      </c>
      <c r="H469" s="42">
        <f t="shared" si="259"/>
        <v>10000000</v>
      </c>
      <c r="I469" s="42">
        <f t="shared" si="252"/>
        <v>1327228.0841462605</v>
      </c>
      <c r="J469" s="43">
        <f t="shared" si="259"/>
        <v>12000000</v>
      </c>
      <c r="K469" s="42">
        <f t="shared" si="253"/>
        <v>1592673.7009755126</v>
      </c>
    </row>
    <row r="470" spans="1:11" ht="31.2" x14ac:dyDescent="0.3">
      <c r="A470" s="44"/>
      <c r="B470" s="55"/>
      <c r="C470" s="55"/>
      <c r="D470" s="52">
        <v>3721</v>
      </c>
      <c r="E470" s="7" t="s">
        <v>22</v>
      </c>
      <c r="F470" s="4">
        <v>9500000</v>
      </c>
      <c r="G470" s="4">
        <f t="shared" si="251"/>
        <v>1260866.6799389475</v>
      </c>
      <c r="H470" s="4">
        <v>10000000</v>
      </c>
      <c r="I470" s="4">
        <f t="shared" si="252"/>
        <v>1327228.0841462605</v>
      </c>
      <c r="J470" s="10">
        <v>12000000</v>
      </c>
      <c r="K470" s="4">
        <f t="shared" si="253"/>
        <v>1592673.7009755126</v>
      </c>
    </row>
    <row r="471" spans="1:11" ht="31.2" x14ac:dyDescent="0.3">
      <c r="A471" s="28" t="s">
        <v>8</v>
      </c>
      <c r="B471" s="59" t="s">
        <v>23</v>
      </c>
      <c r="C471" s="59"/>
      <c r="D471" s="59"/>
      <c r="E471" s="30" t="s">
        <v>24</v>
      </c>
      <c r="F471" s="31">
        <f t="shared" ref="F471:J471" si="261">SUM(F472+F485)</f>
        <v>870000</v>
      </c>
      <c r="G471" s="31">
        <f t="shared" si="251"/>
        <v>115468.84332072466</v>
      </c>
      <c r="H471" s="31">
        <f t="shared" si="261"/>
        <v>870000</v>
      </c>
      <c r="I471" s="31">
        <f t="shared" si="252"/>
        <v>115468.84332072466</v>
      </c>
      <c r="J471" s="32">
        <f t="shared" si="261"/>
        <v>870000</v>
      </c>
      <c r="K471" s="31">
        <f t="shared" si="253"/>
        <v>115468.84332072466</v>
      </c>
    </row>
    <row r="472" spans="1:11" x14ac:dyDescent="0.3">
      <c r="A472" s="33"/>
      <c r="B472" s="34"/>
      <c r="C472" s="34"/>
      <c r="D472" s="34">
        <v>11</v>
      </c>
      <c r="E472" s="35" t="s">
        <v>11</v>
      </c>
      <c r="F472" s="36">
        <f t="shared" ref="F472:J472" si="262">SUM(F474+F477+F481+F483)</f>
        <v>770000</v>
      </c>
      <c r="G472" s="36">
        <f t="shared" si="251"/>
        <v>102196.56247926205</v>
      </c>
      <c r="H472" s="36">
        <f t="shared" si="262"/>
        <v>770000</v>
      </c>
      <c r="I472" s="36">
        <f t="shared" si="252"/>
        <v>102196.56247926205</v>
      </c>
      <c r="J472" s="37">
        <f t="shared" si="262"/>
        <v>770000</v>
      </c>
      <c r="K472" s="36">
        <f t="shared" si="253"/>
        <v>102196.56247926205</v>
      </c>
    </row>
    <row r="473" spans="1:11" x14ac:dyDescent="0.3">
      <c r="A473" s="33"/>
      <c r="B473" s="34"/>
      <c r="C473" s="34"/>
      <c r="D473" s="34">
        <v>32</v>
      </c>
      <c r="E473" s="35"/>
      <c r="F473" s="36">
        <f>F474+F477+F481+F483</f>
        <v>770000</v>
      </c>
      <c r="G473" s="36">
        <f t="shared" si="251"/>
        <v>102196.56247926205</v>
      </c>
      <c r="H473" s="36">
        <f t="shared" ref="H473:J473" si="263">H474+H477+H481+H483</f>
        <v>770000</v>
      </c>
      <c r="I473" s="36">
        <f t="shared" si="252"/>
        <v>102196.56247926205</v>
      </c>
      <c r="J473" s="37">
        <f t="shared" si="263"/>
        <v>770000</v>
      </c>
      <c r="K473" s="36">
        <f t="shared" si="253"/>
        <v>102196.56247926205</v>
      </c>
    </row>
    <row r="474" spans="1:11" x14ac:dyDescent="0.3">
      <c r="A474" s="38"/>
      <c r="B474" s="39"/>
      <c r="C474" s="39"/>
      <c r="D474" s="40">
        <v>321</v>
      </c>
      <c r="E474" s="41" t="s">
        <v>25</v>
      </c>
      <c r="F474" s="42">
        <f t="shared" ref="F474:J474" si="264">SUM(F475+F476)</f>
        <v>450000</v>
      </c>
      <c r="G474" s="42">
        <f t="shared" si="251"/>
        <v>59725.263786581723</v>
      </c>
      <c r="H474" s="42">
        <f t="shared" si="264"/>
        <v>450000</v>
      </c>
      <c r="I474" s="42">
        <f t="shared" si="252"/>
        <v>59725.263786581723</v>
      </c>
      <c r="J474" s="43">
        <f t="shared" si="264"/>
        <v>450000</v>
      </c>
      <c r="K474" s="42">
        <f t="shared" si="253"/>
        <v>59725.263786581723</v>
      </c>
    </row>
    <row r="475" spans="1:11" x14ac:dyDescent="0.3">
      <c r="A475" s="44"/>
      <c r="B475" s="45"/>
      <c r="C475" s="45"/>
      <c r="D475" s="46">
        <v>3211</v>
      </c>
      <c r="E475" s="47" t="s">
        <v>26</v>
      </c>
      <c r="F475" s="4">
        <v>440000</v>
      </c>
      <c r="G475" s="4">
        <f t="shared" si="251"/>
        <v>58398.03570243546</v>
      </c>
      <c r="H475" s="4">
        <v>440000</v>
      </c>
      <c r="I475" s="4">
        <f t="shared" si="252"/>
        <v>58398.03570243546</v>
      </c>
      <c r="J475" s="10">
        <v>440000</v>
      </c>
      <c r="K475" s="4">
        <f t="shared" si="253"/>
        <v>58398.03570243546</v>
      </c>
    </row>
    <row r="476" spans="1:11" x14ac:dyDescent="0.3">
      <c r="A476" s="44"/>
      <c r="B476" s="45"/>
      <c r="C476" s="45"/>
      <c r="D476" s="46">
        <v>3214</v>
      </c>
      <c r="E476" s="47" t="s">
        <v>27</v>
      </c>
      <c r="F476" s="4">
        <v>10000</v>
      </c>
      <c r="G476" s="4">
        <f t="shared" si="251"/>
        <v>1327.2280841462605</v>
      </c>
      <c r="H476" s="4">
        <v>10000</v>
      </c>
      <c r="I476" s="4">
        <f t="shared" si="252"/>
        <v>1327.2280841462605</v>
      </c>
      <c r="J476" s="10">
        <v>10000</v>
      </c>
      <c r="K476" s="4">
        <f t="shared" si="253"/>
        <v>1327.2280841462605</v>
      </c>
    </row>
    <row r="477" spans="1:11" x14ac:dyDescent="0.3">
      <c r="A477" s="38"/>
      <c r="B477" s="39"/>
      <c r="C477" s="39"/>
      <c r="D477" s="40">
        <v>323</v>
      </c>
      <c r="E477" s="41" t="s">
        <v>28</v>
      </c>
      <c r="F477" s="42">
        <f t="shared" ref="F477:J477" si="265">SUM(F478+F479+F480)</f>
        <v>150000</v>
      </c>
      <c r="G477" s="42">
        <f t="shared" si="251"/>
        <v>19908.421262193908</v>
      </c>
      <c r="H477" s="42">
        <f t="shared" si="265"/>
        <v>150000</v>
      </c>
      <c r="I477" s="42">
        <f t="shared" si="252"/>
        <v>19908.421262193908</v>
      </c>
      <c r="J477" s="43">
        <f t="shared" si="265"/>
        <v>150000</v>
      </c>
      <c r="K477" s="42">
        <f t="shared" si="253"/>
        <v>19908.421262193908</v>
      </c>
    </row>
    <row r="478" spans="1:11" x14ac:dyDescent="0.3">
      <c r="A478" s="44"/>
      <c r="B478" s="45"/>
      <c r="C478" s="45"/>
      <c r="D478" s="46">
        <v>3237</v>
      </c>
      <c r="E478" s="47" t="s">
        <v>29</v>
      </c>
      <c r="F478" s="4">
        <v>50000</v>
      </c>
      <c r="G478" s="4">
        <f t="shared" si="251"/>
        <v>6636.1404207313026</v>
      </c>
      <c r="H478" s="4">
        <v>50000</v>
      </c>
      <c r="I478" s="4">
        <f t="shared" si="252"/>
        <v>6636.1404207313026</v>
      </c>
      <c r="J478" s="10">
        <v>50000</v>
      </c>
      <c r="K478" s="4">
        <f t="shared" si="253"/>
        <v>6636.1404207313026</v>
      </c>
    </row>
    <row r="479" spans="1:11" x14ac:dyDescent="0.3">
      <c r="A479" s="44"/>
      <c r="B479" s="45"/>
      <c r="C479" s="45"/>
      <c r="D479" s="46">
        <v>3235</v>
      </c>
      <c r="E479" s="47" t="s">
        <v>30</v>
      </c>
      <c r="F479" s="4">
        <v>50000</v>
      </c>
      <c r="G479" s="4">
        <f t="shared" si="251"/>
        <v>6636.1404207313026</v>
      </c>
      <c r="H479" s="4">
        <v>50000</v>
      </c>
      <c r="I479" s="4">
        <f t="shared" si="252"/>
        <v>6636.1404207313026</v>
      </c>
      <c r="J479" s="10">
        <v>50000</v>
      </c>
      <c r="K479" s="4">
        <f t="shared" si="253"/>
        <v>6636.1404207313026</v>
      </c>
    </row>
    <row r="480" spans="1:11" x14ac:dyDescent="0.3">
      <c r="A480" s="44"/>
      <c r="B480" s="45"/>
      <c r="C480" s="45"/>
      <c r="D480" s="46">
        <v>3239</v>
      </c>
      <c r="E480" s="47" t="s">
        <v>31</v>
      </c>
      <c r="F480" s="4">
        <v>50000</v>
      </c>
      <c r="G480" s="4">
        <f t="shared" si="251"/>
        <v>6636.1404207313026</v>
      </c>
      <c r="H480" s="4">
        <v>50000</v>
      </c>
      <c r="I480" s="4">
        <f t="shared" si="252"/>
        <v>6636.1404207313026</v>
      </c>
      <c r="J480" s="10">
        <v>50000</v>
      </c>
      <c r="K480" s="4">
        <f t="shared" si="253"/>
        <v>6636.1404207313026</v>
      </c>
    </row>
    <row r="481" spans="1:11" x14ac:dyDescent="0.3">
      <c r="A481" s="38"/>
      <c r="B481" s="39"/>
      <c r="C481" s="39"/>
      <c r="D481" s="40">
        <v>329</v>
      </c>
      <c r="E481" s="41" t="s">
        <v>32</v>
      </c>
      <c r="F481" s="42">
        <f t="shared" ref="F481:J481" si="266">SUM(F482)</f>
        <v>100000</v>
      </c>
      <c r="G481" s="42">
        <f t="shared" si="251"/>
        <v>13272.280841462605</v>
      </c>
      <c r="H481" s="42">
        <f t="shared" si="266"/>
        <v>100000</v>
      </c>
      <c r="I481" s="42">
        <f t="shared" si="252"/>
        <v>13272.280841462605</v>
      </c>
      <c r="J481" s="43">
        <f t="shared" si="266"/>
        <v>100000</v>
      </c>
      <c r="K481" s="42">
        <f t="shared" si="253"/>
        <v>13272.280841462605</v>
      </c>
    </row>
    <row r="482" spans="1:11" x14ac:dyDescent="0.3">
      <c r="A482" s="44"/>
      <c r="B482" s="45"/>
      <c r="C482" s="45"/>
      <c r="D482" s="46">
        <v>3293</v>
      </c>
      <c r="E482" s="47" t="s">
        <v>33</v>
      </c>
      <c r="F482" s="4">
        <v>100000</v>
      </c>
      <c r="G482" s="4">
        <f t="shared" si="251"/>
        <v>13272.280841462605</v>
      </c>
      <c r="H482" s="4">
        <v>100000</v>
      </c>
      <c r="I482" s="4">
        <f t="shared" si="252"/>
        <v>13272.280841462605</v>
      </c>
      <c r="J482" s="10">
        <v>100000</v>
      </c>
      <c r="K482" s="4">
        <f t="shared" si="253"/>
        <v>13272.280841462605</v>
      </c>
    </row>
    <row r="483" spans="1:11" ht="31.2" x14ac:dyDescent="0.3">
      <c r="A483" s="38"/>
      <c r="B483" s="39"/>
      <c r="C483" s="39"/>
      <c r="D483" s="40">
        <v>324</v>
      </c>
      <c r="E483" s="41" t="s">
        <v>34</v>
      </c>
      <c r="F483" s="42">
        <f t="shared" ref="F483:J483" si="267">SUM(F484)</f>
        <v>70000</v>
      </c>
      <c r="G483" s="42">
        <f t="shared" si="251"/>
        <v>9290.596589023824</v>
      </c>
      <c r="H483" s="42">
        <f t="shared" si="267"/>
        <v>70000</v>
      </c>
      <c r="I483" s="42">
        <f t="shared" si="252"/>
        <v>9290.596589023824</v>
      </c>
      <c r="J483" s="43">
        <f t="shared" si="267"/>
        <v>70000</v>
      </c>
      <c r="K483" s="42">
        <f t="shared" si="253"/>
        <v>9290.596589023824</v>
      </c>
    </row>
    <row r="484" spans="1:11" ht="31.2" x14ac:dyDescent="0.3">
      <c r="A484" s="44"/>
      <c r="B484" s="55"/>
      <c r="C484" s="55"/>
      <c r="D484" s="52">
        <v>3241</v>
      </c>
      <c r="E484" s="7" t="s">
        <v>35</v>
      </c>
      <c r="F484" s="4">
        <v>70000</v>
      </c>
      <c r="G484" s="4">
        <f t="shared" si="251"/>
        <v>9290.596589023824</v>
      </c>
      <c r="H484" s="4">
        <v>70000</v>
      </c>
      <c r="I484" s="4">
        <f t="shared" si="252"/>
        <v>9290.596589023824</v>
      </c>
      <c r="J484" s="10">
        <v>70000</v>
      </c>
      <c r="K484" s="4">
        <f t="shared" si="253"/>
        <v>9290.596589023824</v>
      </c>
    </row>
    <row r="485" spans="1:11" x14ac:dyDescent="0.3">
      <c r="A485" s="33"/>
      <c r="B485" s="34"/>
      <c r="C485" s="34"/>
      <c r="D485" s="34">
        <v>51</v>
      </c>
      <c r="E485" s="35" t="s">
        <v>36</v>
      </c>
      <c r="F485" s="36">
        <f t="shared" ref="F485:J485" si="268">SUM(F487)</f>
        <v>100000</v>
      </c>
      <c r="G485" s="36">
        <f t="shared" si="251"/>
        <v>13272.280841462605</v>
      </c>
      <c r="H485" s="36">
        <f t="shared" si="268"/>
        <v>100000</v>
      </c>
      <c r="I485" s="36">
        <f t="shared" si="252"/>
        <v>13272.280841462605</v>
      </c>
      <c r="J485" s="37">
        <f t="shared" si="268"/>
        <v>100000</v>
      </c>
      <c r="K485" s="36">
        <f t="shared" si="253"/>
        <v>13272.280841462605</v>
      </c>
    </row>
    <row r="486" spans="1:11" x14ac:dyDescent="0.3">
      <c r="A486" s="33"/>
      <c r="B486" s="34"/>
      <c r="C486" s="34"/>
      <c r="D486" s="34">
        <v>32</v>
      </c>
      <c r="E486" s="35"/>
      <c r="F486" s="36">
        <f>F487</f>
        <v>100000</v>
      </c>
      <c r="G486" s="36">
        <f t="shared" si="251"/>
        <v>13272.280841462605</v>
      </c>
      <c r="H486" s="36">
        <f t="shared" ref="H486:J486" si="269">H487</f>
        <v>100000</v>
      </c>
      <c r="I486" s="36">
        <f t="shared" si="252"/>
        <v>13272.280841462605</v>
      </c>
      <c r="J486" s="37">
        <f t="shared" si="269"/>
        <v>100000</v>
      </c>
      <c r="K486" s="36">
        <f t="shared" si="253"/>
        <v>13272.280841462605</v>
      </c>
    </row>
    <row r="487" spans="1:11" x14ac:dyDescent="0.3">
      <c r="A487" s="38"/>
      <c r="B487" s="39"/>
      <c r="C487" s="39"/>
      <c r="D487" s="61">
        <v>3211</v>
      </c>
      <c r="E487" s="62" t="s">
        <v>26</v>
      </c>
      <c r="F487" s="63">
        <v>100000</v>
      </c>
      <c r="G487" s="63">
        <f t="shared" si="251"/>
        <v>13272.280841462605</v>
      </c>
      <c r="H487" s="63">
        <v>100000</v>
      </c>
      <c r="I487" s="63">
        <f t="shared" si="252"/>
        <v>13272.280841462605</v>
      </c>
      <c r="J487" s="64">
        <v>100000</v>
      </c>
      <c r="K487" s="63">
        <f t="shared" si="253"/>
        <v>13272.280841462605</v>
      </c>
    </row>
    <row r="488" spans="1:11" ht="31.2" x14ac:dyDescent="0.3">
      <c r="A488" s="28" t="s">
        <v>8</v>
      </c>
      <c r="B488" s="29" t="s">
        <v>37</v>
      </c>
      <c r="C488" s="29"/>
      <c r="D488" s="59"/>
      <c r="E488" s="30" t="s">
        <v>38</v>
      </c>
      <c r="F488" s="31">
        <f t="shared" ref="F488:J491" si="270">SUM(F489)</f>
        <v>22000000</v>
      </c>
      <c r="G488" s="31">
        <f t="shared" si="251"/>
        <v>2919901.7851217729</v>
      </c>
      <c r="H488" s="31">
        <f t="shared" si="270"/>
        <v>21955000</v>
      </c>
      <c r="I488" s="31">
        <f t="shared" si="252"/>
        <v>2913929.2587431148</v>
      </c>
      <c r="J488" s="32">
        <f t="shared" si="270"/>
        <v>22000000</v>
      </c>
      <c r="K488" s="31">
        <f t="shared" si="253"/>
        <v>2919901.7851217729</v>
      </c>
    </row>
    <row r="489" spans="1:11" x14ac:dyDescent="0.3">
      <c r="A489" s="33"/>
      <c r="B489" s="34"/>
      <c r="C489" s="34"/>
      <c r="D489" s="34">
        <v>11</v>
      </c>
      <c r="E489" s="35" t="s">
        <v>11</v>
      </c>
      <c r="F489" s="36">
        <f>SUM(F491)</f>
        <v>22000000</v>
      </c>
      <c r="G489" s="36">
        <f t="shared" si="251"/>
        <v>2919901.7851217729</v>
      </c>
      <c r="H489" s="36">
        <f>SUM(H491)</f>
        <v>21955000</v>
      </c>
      <c r="I489" s="36">
        <f t="shared" si="252"/>
        <v>2913929.2587431148</v>
      </c>
      <c r="J489" s="37">
        <f>SUM(J491)</f>
        <v>22000000</v>
      </c>
      <c r="K489" s="36">
        <f t="shared" si="253"/>
        <v>2919901.7851217729</v>
      </c>
    </row>
    <row r="490" spans="1:11" x14ac:dyDescent="0.3">
      <c r="A490" s="33"/>
      <c r="B490" s="34"/>
      <c r="C490" s="34"/>
      <c r="D490" s="34">
        <v>37</v>
      </c>
      <c r="E490" s="35"/>
      <c r="F490" s="36">
        <f>F491</f>
        <v>22000000</v>
      </c>
      <c r="G490" s="36">
        <f t="shared" si="251"/>
        <v>2919901.7851217729</v>
      </c>
      <c r="H490" s="36">
        <f t="shared" ref="H490:J490" si="271">H491</f>
        <v>21955000</v>
      </c>
      <c r="I490" s="36">
        <f t="shared" si="252"/>
        <v>2913929.2587431148</v>
      </c>
      <c r="J490" s="37">
        <f t="shared" si="271"/>
        <v>22000000</v>
      </c>
      <c r="K490" s="36">
        <f t="shared" si="253"/>
        <v>2919901.7851217729</v>
      </c>
    </row>
    <row r="491" spans="1:11" s="2" customFormat="1" ht="31.2" x14ac:dyDescent="0.3">
      <c r="A491" s="38"/>
      <c r="B491" s="39"/>
      <c r="C491" s="39"/>
      <c r="D491" s="40">
        <v>372</v>
      </c>
      <c r="E491" s="41" t="s">
        <v>21</v>
      </c>
      <c r="F491" s="42">
        <f t="shared" si="270"/>
        <v>22000000</v>
      </c>
      <c r="G491" s="42">
        <f t="shared" si="251"/>
        <v>2919901.7851217729</v>
      </c>
      <c r="H491" s="42">
        <f t="shared" si="270"/>
        <v>21955000</v>
      </c>
      <c r="I491" s="42">
        <f t="shared" si="252"/>
        <v>2913929.2587431148</v>
      </c>
      <c r="J491" s="43">
        <f t="shared" si="270"/>
        <v>22000000</v>
      </c>
      <c r="K491" s="42">
        <f t="shared" si="253"/>
        <v>2919901.7851217729</v>
      </c>
    </row>
    <row r="492" spans="1:11" ht="31.2" x14ac:dyDescent="0.3">
      <c r="A492" s="44"/>
      <c r="B492" s="55"/>
      <c r="C492" s="55"/>
      <c r="D492" s="52">
        <v>3721</v>
      </c>
      <c r="E492" s="7" t="s">
        <v>22</v>
      </c>
      <c r="F492" s="4">
        <v>22000000</v>
      </c>
      <c r="G492" s="4">
        <f t="shared" si="251"/>
        <v>2919901.7851217729</v>
      </c>
      <c r="H492" s="4">
        <v>21955000</v>
      </c>
      <c r="I492" s="4">
        <f t="shared" si="252"/>
        <v>2913929.2587431148</v>
      </c>
      <c r="J492" s="10">
        <v>22000000</v>
      </c>
      <c r="K492" s="4">
        <f t="shared" si="253"/>
        <v>2919901.7851217729</v>
      </c>
    </row>
    <row r="493" spans="1:11" ht="31.2" x14ac:dyDescent="0.3">
      <c r="A493" s="28" t="s">
        <v>8</v>
      </c>
      <c r="B493" s="29" t="s">
        <v>39</v>
      </c>
      <c r="C493" s="29"/>
      <c r="D493" s="59"/>
      <c r="E493" s="30" t="s">
        <v>40</v>
      </c>
      <c r="F493" s="31">
        <f t="shared" ref="F493:J493" si="272">F494+F501</f>
        <v>15453792</v>
      </c>
      <c r="G493" s="31">
        <f t="shared" si="251"/>
        <v>2051070.6748954807</v>
      </c>
      <c r="H493" s="31">
        <f t="shared" si="272"/>
        <v>15147621</v>
      </c>
      <c r="I493" s="31">
        <f t="shared" si="252"/>
        <v>2010434.7999203661</v>
      </c>
      <c r="J493" s="32">
        <f t="shared" si="272"/>
        <v>15451792</v>
      </c>
      <c r="K493" s="31">
        <f t="shared" si="253"/>
        <v>2050805.2292786515</v>
      </c>
    </row>
    <row r="494" spans="1:11" x14ac:dyDescent="0.3">
      <c r="A494" s="33"/>
      <c r="B494" s="34"/>
      <c r="C494" s="34"/>
      <c r="D494" s="34">
        <v>11</v>
      </c>
      <c r="E494" s="35" t="s">
        <v>11</v>
      </c>
      <c r="F494" s="36">
        <f t="shared" ref="F494" si="273">SUM(F496+F499)</f>
        <v>11340000</v>
      </c>
      <c r="G494" s="36">
        <f t="shared" si="251"/>
        <v>1505076.6474218594</v>
      </c>
      <c r="H494" s="36">
        <f>SUM(H496+H499)</f>
        <v>11338000</v>
      </c>
      <c r="I494" s="36">
        <f t="shared" si="252"/>
        <v>1504811.20180503</v>
      </c>
      <c r="J494" s="37">
        <f t="shared" ref="J494" si="274">SUM(J496+J499)</f>
        <v>11338000</v>
      </c>
      <c r="K494" s="36">
        <f t="shared" si="253"/>
        <v>1504811.20180503</v>
      </c>
    </row>
    <row r="495" spans="1:11" x14ac:dyDescent="0.3">
      <c r="A495" s="33"/>
      <c r="B495" s="34"/>
      <c r="C495" s="34"/>
      <c r="D495" s="34">
        <v>32</v>
      </c>
      <c r="E495" s="35"/>
      <c r="F495" s="36">
        <f>F496</f>
        <v>60000</v>
      </c>
      <c r="G495" s="36">
        <f t="shared" si="251"/>
        <v>7963.3685048775624</v>
      </c>
      <c r="H495" s="36">
        <f t="shared" ref="H495:J495" si="275">H496</f>
        <v>58000</v>
      </c>
      <c r="I495" s="36">
        <f t="shared" si="252"/>
        <v>7697.9228880483106</v>
      </c>
      <c r="J495" s="37">
        <f t="shared" si="275"/>
        <v>58000</v>
      </c>
      <c r="K495" s="36">
        <f t="shared" si="253"/>
        <v>7697.9228880483106</v>
      </c>
    </row>
    <row r="496" spans="1:11" s="2" customFormat="1" x14ac:dyDescent="0.3">
      <c r="A496" s="38"/>
      <c r="B496" s="39"/>
      <c r="C496" s="39"/>
      <c r="D496" s="40">
        <v>323</v>
      </c>
      <c r="E496" s="41" t="s">
        <v>28</v>
      </c>
      <c r="F496" s="42">
        <f t="shared" ref="F496:J496" si="276">SUM(F497)</f>
        <v>60000</v>
      </c>
      <c r="G496" s="42">
        <f t="shared" si="251"/>
        <v>7963.3685048775624</v>
      </c>
      <c r="H496" s="42">
        <f t="shared" si="276"/>
        <v>58000</v>
      </c>
      <c r="I496" s="42">
        <f t="shared" si="252"/>
        <v>7697.9228880483106</v>
      </c>
      <c r="J496" s="43">
        <f t="shared" si="276"/>
        <v>58000</v>
      </c>
      <c r="K496" s="42">
        <f t="shared" si="253"/>
        <v>7697.9228880483106</v>
      </c>
    </row>
    <row r="497" spans="1:11" x14ac:dyDescent="0.3">
      <c r="A497" s="44"/>
      <c r="B497" s="55"/>
      <c r="C497" s="55"/>
      <c r="D497" s="52">
        <v>3237</v>
      </c>
      <c r="E497" s="7" t="s">
        <v>29</v>
      </c>
      <c r="F497" s="53">
        <v>60000</v>
      </c>
      <c r="G497" s="53">
        <f t="shared" si="251"/>
        <v>7963.3685048775624</v>
      </c>
      <c r="H497" s="53">
        <v>58000</v>
      </c>
      <c r="I497" s="53">
        <f t="shared" si="252"/>
        <v>7697.9228880483106</v>
      </c>
      <c r="J497" s="54">
        <v>58000</v>
      </c>
      <c r="K497" s="53">
        <f t="shared" si="253"/>
        <v>7697.9228880483106</v>
      </c>
    </row>
    <row r="498" spans="1:11" s="2" customFormat="1" x14ac:dyDescent="0.3">
      <c r="A498" s="33"/>
      <c r="B498" s="34"/>
      <c r="C498" s="34"/>
      <c r="D498" s="50">
        <v>38</v>
      </c>
      <c r="E498" s="35"/>
      <c r="F498" s="36">
        <f>F499</f>
        <v>11280000</v>
      </c>
      <c r="G498" s="36">
        <f t="shared" si="251"/>
        <v>1497113.2789169818</v>
      </c>
      <c r="H498" s="36">
        <f t="shared" ref="H498:J498" si="277">H499</f>
        <v>11280000</v>
      </c>
      <c r="I498" s="36">
        <f t="shared" si="252"/>
        <v>1497113.2789169818</v>
      </c>
      <c r="J498" s="37">
        <f t="shared" si="277"/>
        <v>11280000</v>
      </c>
      <c r="K498" s="36">
        <f t="shared" si="253"/>
        <v>1497113.2789169818</v>
      </c>
    </row>
    <row r="499" spans="1:11" s="2" customFormat="1" x14ac:dyDescent="0.3">
      <c r="A499" s="38"/>
      <c r="B499" s="39"/>
      <c r="C499" s="39"/>
      <c r="D499" s="40">
        <v>381</v>
      </c>
      <c r="E499" s="41" t="s">
        <v>16</v>
      </c>
      <c r="F499" s="42">
        <f t="shared" ref="F499:J499" si="278">SUM(F500)</f>
        <v>11280000</v>
      </c>
      <c r="G499" s="42">
        <f t="shared" si="251"/>
        <v>1497113.2789169818</v>
      </c>
      <c r="H499" s="42">
        <f t="shared" si="278"/>
        <v>11280000</v>
      </c>
      <c r="I499" s="42">
        <f t="shared" si="252"/>
        <v>1497113.2789169818</v>
      </c>
      <c r="J499" s="43">
        <f t="shared" si="278"/>
        <v>11280000</v>
      </c>
      <c r="K499" s="42">
        <f t="shared" si="253"/>
        <v>1497113.2789169818</v>
      </c>
    </row>
    <row r="500" spans="1:11" x14ac:dyDescent="0.3">
      <c r="A500" s="44"/>
      <c r="B500" s="55"/>
      <c r="C500" s="55"/>
      <c r="D500" s="52">
        <v>3811</v>
      </c>
      <c r="E500" s="7" t="s">
        <v>17</v>
      </c>
      <c r="F500" s="53">
        <v>11280000</v>
      </c>
      <c r="G500" s="53">
        <f t="shared" si="251"/>
        <v>1497113.2789169818</v>
      </c>
      <c r="H500" s="53">
        <v>11280000</v>
      </c>
      <c r="I500" s="53">
        <f t="shared" si="252"/>
        <v>1497113.2789169818</v>
      </c>
      <c r="J500" s="54">
        <v>11280000</v>
      </c>
      <c r="K500" s="53">
        <f t="shared" si="253"/>
        <v>1497113.2789169818</v>
      </c>
    </row>
    <row r="501" spans="1:11" x14ac:dyDescent="0.3">
      <c r="A501" s="33"/>
      <c r="B501" s="34"/>
      <c r="C501" s="34"/>
      <c r="D501" s="34">
        <v>41</v>
      </c>
      <c r="E501" s="35" t="s">
        <v>18</v>
      </c>
      <c r="F501" s="36">
        <f>SUM(F503)</f>
        <v>4113792</v>
      </c>
      <c r="G501" s="36">
        <f t="shared" si="251"/>
        <v>545994.0274736213</v>
      </c>
      <c r="H501" s="36">
        <f>SUM(H503)</f>
        <v>3809621</v>
      </c>
      <c r="I501" s="36">
        <f t="shared" si="252"/>
        <v>505623.59811533609</v>
      </c>
      <c r="J501" s="37">
        <f>SUM(J503)</f>
        <v>4113792</v>
      </c>
      <c r="K501" s="36">
        <f t="shared" si="253"/>
        <v>545994.0274736213</v>
      </c>
    </row>
    <row r="502" spans="1:11" x14ac:dyDescent="0.3">
      <c r="A502" s="33"/>
      <c r="B502" s="34"/>
      <c r="C502" s="34"/>
      <c r="D502" s="34">
        <v>38</v>
      </c>
      <c r="E502" s="35"/>
      <c r="F502" s="36">
        <f>F503</f>
        <v>4113792</v>
      </c>
      <c r="G502" s="36">
        <f t="shared" si="251"/>
        <v>545994.0274736213</v>
      </c>
      <c r="H502" s="36">
        <f t="shared" ref="H502:J502" si="279">H503</f>
        <v>3809621</v>
      </c>
      <c r="I502" s="36">
        <f t="shared" si="252"/>
        <v>505623.59811533609</v>
      </c>
      <c r="J502" s="37">
        <f t="shared" si="279"/>
        <v>4113792</v>
      </c>
      <c r="K502" s="36">
        <f t="shared" si="253"/>
        <v>545994.0274736213</v>
      </c>
    </row>
    <row r="503" spans="1:11" s="2" customFormat="1" x14ac:dyDescent="0.3">
      <c r="A503" s="38"/>
      <c r="B503" s="39"/>
      <c r="C503" s="39"/>
      <c r="D503" s="40">
        <v>381</v>
      </c>
      <c r="E503" s="41" t="s">
        <v>41</v>
      </c>
      <c r="F503" s="42">
        <f t="shared" ref="F503:J503" si="280">SUM(F504)</f>
        <v>4113792</v>
      </c>
      <c r="G503" s="42">
        <f t="shared" si="251"/>
        <v>545994.0274736213</v>
      </c>
      <c r="H503" s="42">
        <f t="shared" si="280"/>
        <v>3809621</v>
      </c>
      <c r="I503" s="42">
        <f t="shared" si="252"/>
        <v>505623.59811533609</v>
      </c>
      <c r="J503" s="43">
        <f t="shared" si="280"/>
        <v>4113792</v>
      </c>
      <c r="K503" s="42">
        <f t="shared" si="253"/>
        <v>545994.0274736213</v>
      </c>
    </row>
    <row r="504" spans="1:11" x14ac:dyDescent="0.3">
      <c r="A504" s="44"/>
      <c r="B504" s="51"/>
      <c r="C504" s="51"/>
      <c r="D504" s="52">
        <v>3811</v>
      </c>
      <c r="E504" s="7" t="s">
        <v>17</v>
      </c>
      <c r="F504" s="53">
        <v>4113792</v>
      </c>
      <c r="G504" s="53">
        <f t="shared" si="251"/>
        <v>545994.0274736213</v>
      </c>
      <c r="H504" s="53">
        <v>3809621</v>
      </c>
      <c r="I504" s="53">
        <f t="shared" si="252"/>
        <v>505623.59811533609</v>
      </c>
      <c r="J504" s="54">
        <v>4113792</v>
      </c>
      <c r="K504" s="53">
        <f t="shared" si="253"/>
        <v>545994.0274736213</v>
      </c>
    </row>
    <row r="505" spans="1:11" ht="31.2" x14ac:dyDescent="0.3">
      <c r="A505" s="28" t="s">
        <v>8</v>
      </c>
      <c r="B505" s="59" t="s">
        <v>42</v>
      </c>
      <c r="C505" s="59"/>
      <c r="D505" s="59"/>
      <c r="E505" s="30" t="s">
        <v>43</v>
      </c>
      <c r="F505" s="31">
        <f t="shared" ref="F505:J505" si="281">SUM(F506)</f>
        <v>579000</v>
      </c>
      <c r="G505" s="31">
        <f t="shared" si="251"/>
        <v>76846.506072068485</v>
      </c>
      <c r="H505" s="31">
        <f t="shared" si="281"/>
        <v>557000</v>
      </c>
      <c r="I505" s="31">
        <f t="shared" si="252"/>
        <v>73926.604286946706</v>
      </c>
      <c r="J505" s="32">
        <f t="shared" si="281"/>
        <v>557000</v>
      </c>
      <c r="K505" s="31">
        <f t="shared" si="253"/>
        <v>73926.604286946706</v>
      </c>
    </row>
    <row r="506" spans="1:11" x14ac:dyDescent="0.3">
      <c r="A506" s="33"/>
      <c r="B506" s="34"/>
      <c r="C506" s="34"/>
      <c r="D506" s="34">
        <v>11</v>
      </c>
      <c r="E506" s="35" t="s">
        <v>11</v>
      </c>
      <c r="F506" s="36">
        <f t="shared" ref="F506:J506" si="282">SUM(F508+F513+F516+F519+F522)</f>
        <v>579000</v>
      </c>
      <c r="G506" s="36">
        <f t="shared" si="251"/>
        <v>76846.506072068485</v>
      </c>
      <c r="H506" s="36">
        <f t="shared" si="282"/>
        <v>557000</v>
      </c>
      <c r="I506" s="36">
        <f t="shared" si="252"/>
        <v>73926.604286946706</v>
      </c>
      <c r="J506" s="37">
        <f t="shared" si="282"/>
        <v>557000</v>
      </c>
      <c r="K506" s="36">
        <f t="shared" si="253"/>
        <v>73926.604286946706</v>
      </c>
    </row>
    <row r="507" spans="1:11" x14ac:dyDescent="0.3">
      <c r="A507" s="33"/>
      <c r="B507" s="34"/>
      <c r="C507" s="34"/>
      <c r="D507" s="34">
        <v>32</v>
      </c>
      <c r="E507" s="35"/>
      <c r="F507" s="36">
        <f>F508+F513+F516</f>
        <v>169000</v>
      </c>
      <c r="G507" s="36">
        <f t="shared" si="251"/>
        <v>22430.154622071801</v>
      </c>
      <c r="H507" s="36">
        <f t="shared" ref="H507:J507" si="283">H508+H513+H516</f>
        <v>147000</v>
      </c>
      <c r="I507" s="36">
        <f t="shared" si="252"/>
        <v>19510.252836950029</v>
      </c>
      <c r="J507" s="37">
        <f t="shared" si="283"/>
        <v>147000</v>
      </c>
      <c r="K507" s="36">
        <f t="shared" si="253"/>
        <v>19510.252836950029</v>
      </c>
    </row>
    <row r="508" spans="1:11" x14ac:dyDescent="0.3">
      <c r="A508" s="38"/>
      <c r="B508" s="39"/>
      <c r="C508" s="39"/>
      <c r="D508" s="40">
        <v>323</v>
      </c>
      <c r="E508" s="41" t="s">
        <v>28</v>
      </c>
      <c r="F508" s="42">
        <f t="shared" ref="F508:J508" si="284">SUM(F509+F510+F511+F512)</f>
        <v>114000</v>
      </c>
      <c r="G508" s="42">
        <f t="shared" si="251"/>
        <v>15130.400159267369</v>
      </c>
      <c r="H508" s="42">
        <f t="shared" si="284"/>
        <v>92000</v>
      </c>
      <c r="I508" s="42">
        <f t="shared" si="252"/>
        <v>12210.498374145596</v>
      </c>
      <c r="J508" s="43">
        <f t="shared" si="284"/>
        <v>92000</v>
      </c>
      <c r="K508" s="42">
        <f t="shared" si="253"/>
        <v>12210.498374145596</v>
      </c>
    </row>
    <row r="509" spans="1:11" x14ac:dyDescent="0.3">
      <c r="A509" s="44"/>
      <c r="B509" s="52"/>
      <c r="C509" s="52"/>
      <c r="D509" s="52">
        <v>3233</v>
      </c>
      <c r="E509" s="7" t="s">
        <v>44</v>
      </c>
      <c r="F509" s="4">
        <v>42000</v>
      </c>
      <c r="G509" s="4">
        <f t="shared" si="251"/>
        <v>5574.3579534142937</v>
      </c>
      <c r="H509" s="4">
        <v>20000</v>
      </c>
      <c r="I509" s="4">
        <f t="shared" si="252"/>
        <v>2654.4561682925209</v>
      </c>
      <c r="J509" s="10">
        <v>20000</v>
      </c>
      <c r="K509" s="4">
        <f t="shared" si="253"/>
        <v>2654.4561682925209</v>
      </c>
    </row>
    <row r="510" spans="1:11" x14ac:dyDescent="0.3">
      <c r="A510" s="44"/>
      <c r="B510" s="45"/>
      <c r="C510" s="45"/>
      <c r="D510" s="46">
        <v>3237</v>
      </c>
      <c r="E510" s="47" t="s">
        <v>29</v>
      </c>
      <c r="F510" s="4">
        <v>10000</v>
      </c>
      <c r="G510" s="4">
        <f t="shared" si="251"/>
        <v>1327.2280841462605</v>
      </c>
      <c r="H510" s="4">
        <v>10000</v>
      </c>
      <c r="I510" s="4">
        <f t="shared" si="252"/>
        <v>1327.2280841462605</v>
      </c>
      <c r="J510" s="10">
        <v>10000</v>
      </c>
      <c r="K510" s="4">
        <f t="shared" si="253"/>
        <v>1327.2280841462605</v>
      </c>
    </row>
    <row r="511" spans="1:11" x14ac:dyDescent="0.3">
      <c r="A511" s="44"/>
      <c r="B511" s="45"/>
      <c r="C511" s="45"/>
      <c r="D511" s="46">
        <v>3235</v>
      </c>
      <c r="E511" s="47" t="s">
        <v>30</v>
      </c>
      <c r="F511" s="4">
        <v>7000</v>
      </c>
      <c r="G511" s="4">
        <f t="shared" si="251"/>
        <v>929.05965890238235</v>
      </c>
      <c r="H511" s="4">
        <v>7000</v>
      </c>
      <c r="I511" s="4">
        <f t="shared" si="252"/>
        <v>929.05965890238235</v>
      </c>
      <c r="J511" s="10">
        <v>7000</v>
      </c>
      <c r="K511" s="4">
        <f t="shared" si="253"/>
        <v>929.05965890238235</v>
      </c>
    </row>
    <row r="512" spans="1:11" x14ac:dyDescent="0.3">
      <c r="A512" s="44"/>
      <c r="B512" s="45"/>
      <c r="C512" s="45"/>
      <c r="D512" s="46">
        <v>3239</v>
      </c>
      <c r="E512" s="47" t="s">
        <v>31</v>
      </c>
      <c r="F512" s="4">
        <v>55000</v>
      </c>
      <c r="G512" s="4">
        <f t="shared" si="251"/>
        <v>7299.7544628044325</v>
      </c>
      <c r="H512" s="4">
        <v>55000</v>
      </c>
      <c r="I512" s="4">
        <f t="shared" si="252"/>
        <v>7299.7544628044325</v>
      </c>
      <c r="J512" s="10">
        <v>55000</v>
      </c>
      <c r="K512" s="4">
        <f t="shared" si="253"/>
        <v>7299.7544628044325</v>
      </c>
    </row>
    <row r="513" spans="1:11" x14ac:dyDescent="0.3">
      <c r="A513" s="38"/>
      <c r="B513" s="39"/>
      <c r="C513" s="39"/>
      <c r="D513" s="40">
        <v>329</v>
      </c>
      <c r="E513" s="41" t="s">
        <v>32</v>
      </c>
      <c r="F513" s="42">
        <f t="shared" ref="F513:J513" si="285">SUM(F514+F515)</f>
        <v>33000</v>
      </c>
      <c r="G513" s="42">
        <f t="shared" si="251"/>
        <v>4379.8526776826593</v>
      </c>
      <c r="H513" s="42">
        <f t="shared" si="285"/>
        <v>33000</v>
      </c>
      <c r="I513" s="42">
        <f t="shared" si="252"/>
        <v>4379.8526776826593</v>
      </c>
      <c r="J513" s="43">
        <f t="shared" si="285"/>
        <v>33000</v>
      </c>
      <c r="K513" s="42">
        <f t="shared" si="253"/>
        <v>4379.8526776826593</v>
      </c>
    </row>
    <row r="514" spans="1:11" x14ac:dyDescent="0.3">
      <c r="A514" s="44"/>
      <c r="B514" s="55"/>
      <c r="C514" s="55"/>
      <c r="D514" s="52">
        <v>3291</v>
      </c>
      <c r="E514" s="7" t="s">
        <v>45</v>
      </c>
      <c r="F514" s="4">
        <v>3000</v>
      </c>
      <c r="G514" s="4">
        <f t="shared" si="251"/>
        <v>398.16842524387812</v>
      </c>
      <c r="H514" s="4">
        <v>3000</v>
      </c>
      <c r="I514" s="4">
        <f t="shared" si="252"/>
        <v>398.16842524387812</v>
      </c>
      <c r="J514" s="10">
        <v>3000</v>
      </c>
      <c r="K514" s="4">
        <f t="shared" si="253"/>
        <v>398.16842524387812</v>
      </c>
    </row>
    <row r="515" spans="1:11" x14ac:dyDescent="0.3">
      <c r="A515" s="44"/>
      <c r="B515" s="45"/>
      <c r="C515" s="45"/>
      <c r="D515" s="46">
        <v>3293</v>
      </c>
      <c r="E515" s="47" t="s">
        <v>33</v>
      </c>
      <c r="F515" s="4">
        <v>30000</v>
      </c>
      <c r="G515" s="4">
        <f t="shared" si="251"/>
        <v>3981.6842524387812</v>
      </c>
      <c r="H515" s="4">
        <v>30000</v>
      </c>
      <c r="I515" s="4">
        <f t="shared" si="252"/>
        <v>3981.6842524387812</v>
      </c>
      <c r="J515" s="10">
        <v>30000</v>
      </c>
      <c r="K515" s="4">
        <f t="shared" si="253"/>
        <v>3981.6842524387812</v>
      </c>
    </row>
    <row r="516" spans="1:11" ht="31.2" x14ac:dyDescent="0.3">
      <c r="A516" s="38"/>
      <c r="B516" s="39"/>
      <c r="C516" s="39"/>
      <c r="D516" s="40">
        <v>324</v>
      </c>
      <c r="E516" s="41" t="s">
        <v>34</v>
      </c>
      <c r="F516" s="42">
        <f t="shared" ref="F516:J516" si="286">SUM(F517)</f>
        <v>22000</v>
      </c>
      <c r="G516" s="42">
        <f t="shared" si="251"/>
        <v>2919.9017851217732</v>
      </c>
      <c r="H516" s="42">
        <f t="shared" si="286"/>
        <v>22000</v>
      </c>
      <c r="I516" s="42">
        <f t="shared" si="252"/>
        <v>2919.9017851217732</v>
      </c>
      <c r="J516" s="43">
        <f t="shared" si="286"/>
        <v>22000</v>
      </c>
      <c r="K516" s="42">
        <f t="shared" si="253"/>
        <v>2919.9017851217732</v>
      </c>
    </row>
    <row r="517" spans="1:11" ht="31.2" x14ac:dyDescent="0.3">
      <c r="A517" s="44"/>
      <c r="B517" s="55"/>
      <c r="C517" s="55"/>
      <c r="D517" s="52">
        <v>3241</v>
      </c>
      <c r="E517" s="7" t="s">
        <v>46</v>
      </c>
      <c r="F517" s="4">
        <v>22000</v>
      </c>
      <c r="G517" s="4">
        <f t="shared" si="251"/>
        <v>2919.9017851217732</v>
      </c>
      <c r="H517" s="4">
        <v>22000</v>
      </c>
      <c r="I517" s="4">
        <f t="shared" si="252"/>
        <v>2919.9017851217732</v>
      </c>
      <c r="J517" s="10">
        <v>22000</v>
      </c>
      <c r="K517" s="4">
        <f t="shared" si="253"/>
        <v>2919.9017851217732</v>
      </c>
    </row>
    <row r="518" spans="1:11" s="2" customFormat="1" x14ac:dyDescent="0.3">
      <c r="A518" s="33"/>
      <c r="B518" s="34"/>
      <c r="C518" s="34"/>
      <c r="D518" s="50">
        <v>37</v>
      </c>
      <c r="E518" s="35"/>
      <c r="F518" s="57">
        <f>F519</f>
        <v>390000</v>
      </c>
      <c r="G518" s="57">
        <f t="shared" si="251"/>
        <v>51761.895281704157</v>
      </c>
      <c r="H518" s="57">
        <f t="shared" ref="H518:J518" si="287">H519</f>
        <v>390000</v>
      </c>
      <c r="I518" s="57">
        <f t="shared" si="252"/>
        <v>51761.895281704157</v>
      </c>
      <c r="J518" s="58">
        <f t="shared" si="287"/>
        <v>390000</v>
      </c>
      <c r="K518" s="57">
        <f t="shared" si="253"/>
        <v>51761.895281704157</v>
      </c>
    </row>
    <row r="519" spans="1:11" s="2" customFormat="1" ht="31.2" x14ac:dyDescent="0.3">
      <c r="A519" s="38"/>
      <c r="B519" s="39"/>
      <c r="C519" s="39"/>
      <c r="D519" s="40">
        <v>372</v>
      </c>
      <c r="E519" s="62" t="s">
        <v>21</v>
      </c>
      <c r="F519" s="42">
        <f t="shared" ref="F519:J519" si="288">SUM(F520)</f>
        <v>390000</v>
      </c>
      <c r="G519" s="42">
        <f t="shared" si="251"/>
        <v>51761.895281704157</v>
      </c>
      <c r="H519" s="42">
        <f t="shared" si="288"/>
        <v>390000</v>
      </c>
      <c r="I519" s="42">
        <f t="shared" si="252"/>
        <v>51761.895281704157</v>
      </c>
      <c r="J519" s="43">
        <f t="shared" si="288"/>
        <v>390000</v>
      </c>
      <c r="K519" s="42">
        <f t="shared" si="253"/>
        <v>51761.895281704157</v>
      </c>
    </row>
    <row r="520" spans="1:11" ht="31.2" x14ac:dyDescent="0.3">
      <c r="A520" s="44"/>
      <c r="B520" s="55"/>
      <c r="C520" s="55"/>
      <c r="D520" s="52">
        <v>3721</v>
      </c>
      <c r="E520" s="7" t="s">
        <v>21</v>
      </c>
      <c r="F520" s="4">
        <v>390000</v>
      </c>
      <c r="G520" s="4">
        <f t="shared" ref="G520:G583" si="289">F520/7.5345</f>
        <v>51761.895281704157</v>
      </c>
      <c r="H520" s="4">
        <v>390000</v>
      </c>
      <c r="I520" s="4">
        <f t="shared" ref="I520:I583" si="290">H520/7.5345</f>
        <v>51761.895281704157</v>
      </c>
      <c r="J520" s="10">
        <v>390000</v>
      </c>
      <c r="K520" s="4">
        <f t="shared" ref="K520:K583" si="291">J520/7.5345</f>
        <v>51761.895281704157</v>
      </c>
    </row>
    <row r="521" spans="1:11" s="2" customFormat="1" x14ac:dyDescent="0.3">
      <c r="A521" s="33"/>
      <c r="B521" s="34"/>
      <c r="C521" s="34"/>
      <c r="D521" s="50">
        <v>38</v>
      </c>
      <c r="E521" s="35"/>
      <c r="F521" s="57">
        <f>F522</f>
        <v>20000</v>
      </c>
      <c r="G521" s="57">
        <f t="shared" si="289"/>
        <v>2654.4561682925209</v>
      </c>
      <c r="H521" s="57">
        <f t="shared" ref="H521:J521" si="292">H522</f>
        <v>20000</v>
      </c>
      <c r="I521" s="57">
        <f t="shared" si="290"/>
        <v>2654.4561682925209</v>
      </c>
      <c r="J521" s="58">
        <f t="shared" si="292"/>
        <v>20000</v>
      </c>
      <c r="K521" s="57">
        <f t="shared" si="291"/>
        <v>2654.4561682925209</v>
      </c>
    </row>
    <row r="522" spans="1:11" s="2" customFormat="1" x14ac:dyDescent="0.3">
      <c r="A522" s="38"/>
      <c r="B522" s="39"/>
      <c r="C522" s="39"/>
      <c r="D522" s="40">
        <v>381</v>
      </c>
      <c r="E522" s="41" t="s">
        <v>16</v>
      </c>
      <c r="F522" s="42">
        <f t="shared" ref="F522:J522" si="293">SUM(F523)</f>
        <v>20000</v>
      </c>
      <c r="G522" s="42">
        <f t="shared" si="289"/>
        <v>2654.4561682925209</v>
      </c>
      <c r="H522" s="42">
        <f t="shared" si="293"/>
        <v>20000</v>
      </c>
      <c r="I522" s="42">
        <f t="shared" si="290"/>
        <v>2654.4561682925209</v>
      </c>
      <c r="J522" s="43">
        <f t="shared" si="293"/>
        <v>20000</v>
      </c>
      <c r="K522" s="42">
        <f t="shared" si="291"/>
        <v>2654.4561682925209</v>
      </c>
    </row>
    <row r="523" spans="1:11" x14ac:dyDescent="0.3">
      <c r="A523" s="44"/>
      <c r="B523" s="55"/>
      <c r="C523" s="55"/>
      <c r="D523" s="52">
        <v>3811</v>
      </c>
      <c r="E523" s="7" t="s">
        <v>17</v>
      </c>
      <c r="F523" s="4">
        <v>20000</v>
      </c>
      <c r="G523" s="4">
        <f t="shared" si="289"/>
        <v>2654.4561682925209</v>
      </c>
      <c r="H523" s="4">
        <v>20000</v>
      </c>
      <c r="I523" s="4">
        <f t="shared" si="290"/>
        <v>2654.4561682925209</v>
      </c>
      <c r="J523" s="10">
        <v>20000</v>
      </c>
      <c r="K523" s="4">
        <f t="shared" si="291"/>
        <v>2654.4561682925209</v>
      </c>
    </row>
    <row r="524" spans="1:11" x14ac:dyDescent="0.3">
      <c r="A524" s="28" t="s">
        <v>8</v>
      </c>
      <c r="B524" s="59" t="s">
        <v>47</v>
      </c>
      <c r="C524" s="59"/>
      <c r="D524" s="59"/>
      <c r="E524" s="30" t="s">
        <v>48</v>
      </c>
      <c r="F524" s="31">
        <f t="shared" ref="F524:J524" si="294">SUM(F525)</f>
        <v>214950</v>
      </c>
      <c r="G524" s="31">
        <f t="shared" si="289"/>
        <v>28528.767668723867</v>
      </c>
      <c r="H524" s="31">
        <f t="shared" si="294"/>
        <v>214950</v>
      </c>
      <c r="I524" s="31">
        <f t="shared" si="290"/>
        <v>28528.767668723867</v>
      </c>
      <c r="J524" s="32">
        <f t="shared" si="294"/>
        <v>214950</v>
      </c>
      <c r="K524" s="31">
        <f t="shared" si="291"/>
        <v>28528.767668723867</v>
      </c>
    </row>
    <row r="525" spans="1:11" x14ac:dyDescent="0.3">
      <c r="A525" s="33"/>
      <c r="B525" s="34"/>
      <c r="C525" s="34"/>
      <c r="D525" s="34">
        <v>11</v>
      </c>
      <c r="E525" s="35" t="s">
        <v>11</v>
      </c>
      <c r="F525" s="36">
        <f t="shared" ref="F525:J525" si="295">SUM(F527+F529+F533)</f>
        <v>214950</v>
      </c>
      <c r="G525" s="36">
        <f t="shared" si="289"/>
        <v>28528.767668723867</v>
      </c>
      <c r="H525" s="36">
        <f t="shared" si="295"/>
        <v>214950</v>
      </c>
      <c r="I525" s="36">
        <f t="shared" si="290"/>
        <v>28528.767668723867</v>
      </c>
      <c r="J525" s="37">
        <f t="shared" si="295"/>
        <v>214950</v>
      </c>
      <c r="K525" s="36">
        <f t="shared" si="291"/>
        <v>28528.767668723867</v>
      </c>
    </row>
    <row r="526" spans="1:11" x14ac:dyDescent="0.3">
      <c r="A526" s="33"/>
      <c r="B526" s="34"/>
      <c r="C526" s="34"/>
      <c r="D526" s="34">
        <v>32</v>
      </c>
      <c r="E526" s="35"/>
      <c r="F526" s="36">
        <f>F527+F529+F533</f>
        <v>214950</v>
      </c>
      <c r="G526" s="36">
        <f t="shared" si="289"/>
        <v>28528.767668723867</v>
      </c>
      <c r="H526" s="36">
        <f t="shared" ref="H526:J526" si="296">H527+H529+H533</f>
        <v>214950</v>
      </c>
      <c r="I526" s="36">
        <f t="shared" si="290"/>
        <v>28528.767668723867</v>
      </c>
      <c r="J526" s="37">
        <f t="shared" si="296"/>
        <v>214950</v>
      </c>
      <c r="K526" s="36">
        <f t="shared" si="291"/>
        <v>28528.767668723867</v>
      </c>
    </row>
    <row r="527" spans="1:11" x14ac:dyDescent="0.3">
      <c r="A527" s="38"/>
      <c r="B527" s="39"/>
      <c r="C527" s="39"/>
      <c r="D527" s="40">
        <v>321</v>
      </c>
      <c r="E527" s="41" t="s">
        <v>25</v>
      </c>
      <c r="F527" s="42">
        <f t="shared" ref="F527:J527" si="297">SUM(F528)</f>
        <v>0</v>
      </c>
      <c r="G527" s="42">
        <f t="shared" si="289"/>
        <v>0</v>
      </c>
      <c r="H527" s="42">
        <f t="shared" si="297"/>
        <v>0</v>
      </c>
      <c r="I527" s="42">
        <f t="shared" si="290"/>
        <v>0</v>
      </c>
      <c r="J527" s="43">
        <f t="shared" si="297"/>
        <v>0</v>
      </c>
      <c r="K527" s="42">
        <f t="shared" si="291"/>
        <v>0</v>
      </c>
    </row>
    <row r="528" spans="1:11" x14ac:dyDescent="0.3">
      <c r="A528" s="44"/>
      <c r="B528" s="45"/>
      <c r="C528" s="45"/>
      <c r="D528" s="46">
        <v>3211</v>
      </c>
      <c r="E528" s="47" t="s">
        <v>26</v>
      </c>
      <c r="F528" s="48">
        <v>0</v>
      </c>
      <c r="G528" s="48">
        <f t="shared" si="289"/>
        <v>0</v>
      </c>
      <c r="H528" s="48">
        <v>0</v>
      </c>
      <c r="I528" s="48">
        <f t="shared" si="290"/>
        <v>0</v>
      </c>
      <c r="J528" s="49">
        <v>0</v>
      </c>
      <c r="K528" s="48">
        <f t="shared" si="291"/>
        <v>0</v>
      </c>
    </row>
    <row r="529" spans="1:11" x14ac:dyDescent="0.3">
      <c r="A529" s="38"/>
      <c r="B529" s="39"/>
      <c r="C529" s="39"/>
      <c r="D529" s="40">
        <v>323</v>
      </c>
      <c r="E529" s="41" t="s">
        <v>28</v>
      </c>
      <c r="F529" s="42">
        <f t="shared" ref="F529:J529" si="298">SUM(F530+F531+F532)</f>
        <v>209950</v>
      </c>
      <c r="G529" s="42">
        <f t="shared" si="289"/>
        <v>27865.153626650739</v>
      </c>
      <c r="H529" s="42">
        <f t="shared" si="298"/>
        <v>209950</v>
      </c>
      <c r="I529" s="42">
        <f t="shared" si="290"/>
        <v>27865.153626650739</v>
      </c>
      <c r="J529" s="43">
        <f t="shared" si="298"/>
        <v>209950</v>
      </c>
      <c r="K529" s="42">
        <f t="shared" si="291"/>
        <v>27865.153626650739</v>
      </c>
    </row>
    <row r="530" spans="1:11" x14ac:dyDescent="0.3">
      <c r="A530" s="44"/>
      <c r="B530" s="51"/>
      <c r="C530" s="51"/>
      <c r="D530" s="52">
        <v>3233</v>
      </c>
      <c r="E530" s="7" t="s">
        <v>49</v>
      </c>
      <c r="F530" s="53">
        <v>89950</v>
      </c>
      <c r="G530" s="53">
        <f t="shared" si="289"/>
        <v>11938.416616895613</v>
      </c>
      <c r="H530" s="53">
        <v>89950</v>
      </c>
      <c r="I530" s="53">
        <f t="shared" si="290"/>
        <v>11938.416616895613</v>
      </c>
      <c r="J530" s="54">
        <v>89950</v>
      </c>
      <c r="K530" s="53">
        <f t="shared" si="291"/>
        <v>11938.416616895613</v>
      </c>
    </row>
    <row r="531" spans="1:11" x14ac:dyDescent="0.3">
      <c r="A531" s="44"/>
      <c r="B531" s="45"/>
      <c r="C531" s="45"/>
      <c r="D531" s="46">
        <v>3237</v>
      </c>
      <c r="E531" s="47" t="s">
        <v>29</v>
      </c>
      <c r="F531" s="48">
        <v>50000</v>
      </c>
      <c r="G531" s="48">
        <f t="shared" si="289"/>
        <v>6636.1404207313026</v>
      </c>
      <c r="H531" s="48">
        <v>50000</v>
      </c>
      <c r="I531" s="48">
        <f t="shared" si="290"/>
        <v>6636.1404207313026</v>
      </c>
      <c r="J531" s="49">
        <v>50000</v>
      </c>
      <c r="K531" s="48">
        <f t="shared" si="291"/>
        <v>6636.1404207313026</v>
      </c>
    </row>
    <row r="532" spans="1:11" x14ac:dyDescent="0.3">
      <c r="A532" s="44"/>
      <c r="B532" s="45"/>
      <c r="C532" s="45"/>
      <c r="D532" s="46">
        <v>3235</v>
      </c>
      <c r="E532" s="47" t="s">
        <v>30</v>
      </c>
      <c r="F532" s="48">
        <v>70000</v>
      </c>
      <c r="G532" s="48">
        <f t="shared" si="289"/>
        <v>9290.596589023824</v>
      </c>
      <c r="H532" s="48">
        <v>70000</v>
      </c>
      <c r="I532" s="48">
        <f t="shared" si="290"/>
        <v>9290.596589023824</v>
      </c>
      <c r="J532" s="49">
        <v>70000</v>
      </c>
      <c r="K532" s="48">
        <f t="shared" si="291"/>
        <v>9290.596589023824</v>
      </c>
    </row>
    <row r="533" spans="1:11" x14ac:dyDescent="0.3">
      <c r="A533" s="38"/>
      <c r="B533" s="39"/>
      <c r="C533" s="39"/>
      <c r="D533" s="40">
        <v>329</v>
      </c>
      <c r="E533" s="41" t="s">
        <v>32</v>
      </c>
      <c r="F533" s="42">
        <f t="shared" ref="F533:J533" si="299">SUM(F534+F535+F536)</f>
        <v>5000</v>
      </c>
      <c r="G533" s="42">
        <f t="shared" si="289"/>
        <v>663.61404207313024</v>
      </c>
      <c r="H533" s="42">
        <f t="shared" si="299"/>
        <v>5000</v>
      </c>
      <c r="I533" s="42">
        <f t="shared" si="290"/>
        <v>663.61404207313024</v>
      </c>
      <c r="J533" s="43">
        <f t="shared" si="299"/>
        <v>5000</v>
      </c>
      <c r="K533" s="42">
        <f t="shared" si="291"/>
        <v>663.61404207313024</v>
      </c>
    </row>
    <row r="534" spans="1:11" x14ac:dyDescent="0.3">
      <c r="A534" s="44"/>
      <c r="B534" s="45"/>
      <c r="C534" s="45"/>
      <c r="D534" s="46">
        <v>3239</v>
      </c>
      <c r="E534" s="47" t="s">
        <v>31</v>
      </c>
      <c r="F534" s="48">
        <v>0</v>
      </c>
      <c r="G534" s="48">
        <f t="shared" si="289"/>
        <v>0</v>
      </c>
      <c r="H534" s="48">
        <v>0</v>
      </c>
      <c r="I534" s="48">
        <f t="shared" si="290"/>
        <v>0</v>
      </c>
      <c r="J534" s="49">
        <v>0</v>
      </c>
      <c r="K534" s="48">
        <f t="shared" si="291"/>
        <v>0</v>
      </c>
    </row>
    <row r="535" spans="1:11" x14ac:dyDescent="0.3">
      <c r="A535" s="44"/>
      <c r="B535" s="45"/>
      <c r="C535" s="45"/>
      <c r="D535" s="46">
        <v>3293</v>
      </c>
      <c r="E535" s="47" t="s">
        <v>33</v>
      </c>
      <c r="F535" s="48">
        <v>0</v>
      </c>
      <c r="G535" s="48">
        <f t="shared" si="289"/>
        <v>0</v>
      </c>
      <c r="H535" s="48">
        <v>0</v>
      </c>
      <c r="I535" s="48">
        <f t="shared" si="290"/>
        <v>0</v>
      </c>
      <c r="J535" s="49">
        <v>0</v>
      </c>
      <c r="K535" s="48">
        <f t="shared" si="291"/>
        <v>0</v>
      </c>
    </row>
    <row r="536" spans="1:11" x14ac:dyDescent="0.3">
      <c r="A536" s="44"/>
      <c r="B536" s="45"/>
      <c r="C536" s="45"/>
      <c r="D536" s="46">
        <v>3299</v>
      </c>
      <c r="E536" s="47" t="s">
        <v>32</v>
      </c>
      <c r="F536" s="48">
        <v>5000</v>
      </c>
      <c r="G536" s="48">
        <f t="shared" si="289"/>
        <v>663.61404207313024</v>
      </c>
      <c r="H536" s="48">
        <v>5000</v>
      </c>
      <c r="I536" s="48">
        <f t="shared" si="290"/>
        <v>663.61404207313024</v>
      </c>
      <c r="J536" s="49">
        <v>5000</v>
      </c>
      <c r="K536" s="48">
        <f t="shared" si="291"/>
        <v>663.61404207313024</v>
      </c>
    </row>
    <row r="537" spans="1:11" x14ac:dyDescent="0.3">
      <c r="A537" s="28" t="s">
        <v>8</v>
      </c>
      <c r="B537" s="59" t="s">
        <v>50</v>
      </c>
      <c r="C537" s="59"/>
      <c r="D537" s="59"/>
      <c r="E537" s="30" t="s">
        <v>51</v>
      </c>
      <c r="F537" s="31">
        <f t="shared" ref="F537:J537" si="300">SUM(F538)</f>
        <v>340000</v>
      </c>
      <c r="G537" s="31">
        <f t="shared" si="289"/>
        <v>45125.754860972855</v>
      </c>
      <c r="H537" s="31">
        <f t="shared" si="300"/>
        <v>340000</v>
      </c>
      <c r="I537" s="31">
        <f t="shared" si="290"/>
        <v>45125.754860972855</v>
      </c>
      <c r="J537" s="32">
        <f t="shared" si="300"/>
        <v>340000</v>
      </c>
      <c r="K537" s="31">
        <f t="shared" si="291"/>
        <v>45125.754860972855</v>
      </c>
    </row>
    <row r="538" spans="1:11" x14ac:dyDescent="0.3">
      <c r="A538" s="33"/>
      <c r="B538" s="34"/>
      <c r="C538" s="34"/>
      <c r="D538" s="34">
        <v>11</v>
      </c>
      <c r="E538" s="35" t="s">
        <v>11</v>
      </c>
      <c r="F538" s="36">
        <f t="shared" ref="F538:J538" si="301">SUM(F540+F542)</f>
        <v>340000</v>
      </c>
      <c r="G538" s="36">
        <f t="shared" si="289"/>
        <v>45125.754860972855</v>
      </c>
      <c r="H538" s="36">
        <f t="shared" si="301"/>
        <v>340000</v>
      </c>
      <c r="I538" s="36">
        <f t="shared" si="290"/>
        <v>45125.754860972855</v>
      </c>
      <c r="J538" s="37">
        <f t="shared" si="301"/>
        <v>340000</v>
      </c>
      <c r="K538" s="36">
        <f t="shared" si="291"/>
        <v>45125.754860972855</v>
      </c>
    </row>
    <row r="539" spans="1:11" x14ac:dyDescent="0.3">
      <c r="A539" s="33"/>
      <c r="B539" s="34"/>
      <c r="C539" s="34"/>
      <c r="D539" s="34">
        <v>32</v>
      </c>
      <c r="E539" s="35"/>
      <c r="F539" s="36">
        <f>F540+F542</f>
        <v>340000</v>
      </c>
      <c r="G539" s="36">
        <f t="shared" si="289"/>
        <v>45125.754860972855</v>
      </c>
      <c r="H539" s="36">
        <f t="shared" ref="H539:J539" si="302">H540+H542</f>
        <v>340000</v>
      </c>
      <c r="I539" s="36">
        <f t="shared" si="290"/>
        <v>45125.754860972855</v>
      </c>
      <c r="J539" s="37">
        <f t="shared" si="302"/>
        <v>340000</v>
      </c>
      <c r="K539" s="36">
        <f t="shared" si="291"/>
        <v>45125.754860972855</v>
      </c>
    </row>
    <row r="540" spans="1:11" x14ac:dyDescent="0.3">
      <c r="A540" s="38"/>
      <c r="B540" s="39"/>
      <c r="C540" s="39"/>
      <c r="D540" s="40">
        <v>329</v>
      </c>
      <c r="E540" s="41" t="s">
        <v>32</v>
      </c>
      <c r="F540" s="42">
        <f t="shared" ref="F540:J540" si="303">SUM(F541)</f>
        <v>240000</v>
      </c>
      <c r="G540" s="42">
        <f t="shared" si="289"/>
        <v>31853.474019510249</v>
      </c>
      <c r="H540" s="42">
        <f t="shared" si="303"/>
        <v>240000</v>
      </c>
      <c r="I540" s="42">
        <f t="shared" si="290"/>
        <v>31853.474019510249</v>
      </c>
      <c r="J540" s="43">
        <f t="shared" si="303"/>
        <v>240000</v>
      </c>
      <c r="K540" s="42">
        <f t="shared" si="291"/>
        <v>31853.474019510249</v>
      </c>
    </row>
    <row r="541" spans="1:11" x14ac:dyDescent="0.3">
      <c r="A541" s="44"/>
      <c r="B541" s="45"/>
      <c r="C541" s="45"/>
      <c r="D541" s="46">
        <v>3291</v>
      </c>
      <c r="E541" s="47" t="s">
        <v>52</v>
      </c>
      <c r="F541" s="4">
        <v>240000</v>
      </c>
      <c r="G541" s="4">
        <f t="shared" si="289"/>
        <v>31853.474019510249</v>
      </c>
      <c r="H541" s="4">
        <v>240000</v>
      </c>
      <c r="I541" s="4">
        <f t="shared" si="290"/>
        <v>31853.474019510249</v>
      </c>
      <c r="J541" s="10">
        <v>240000</v>
      </c>
      <c r="K541" s="4">
        <f t="shared" si="291"/>
        <v>31853.474019510249</v>
      </c>
    </row>
    <row r="542" spans="1:11" ht="31.2" x14ac:dyDescent="0.3">
      <c r="A542" s="38"/>
      <c r="B542" s="39"/>
      <c r="C542" s="39"/>
      <c r="D542" s="40">
        <v>324</v>
      </c>
      <c r="E542" s="41" t="s">
        <v>34</v>
      </c>
      <c r="F542" s="42">
        <f t="shared" ref="F542:J542" si="304">SUM(F543)</f>
        <v>100000</v>
      </c>
      <c r="G542" s="42">
        <f t="shared" si="289"/>
        <v>13272.280841462605</v>
      </c>
      <c r="H542" s="42">
        <f t="shared" si="304"/>
        <v>100000</v>
      </c>
      <c r="I542" s="42">
        <f t="shared" si="290"/>
        <v>13272.280841462605</v>
      </c>
      <c r="J542" s="43">
        <f t="shared" si="304"/>
        <v>100000</v>
      </c>
      <c r="K542" s="42">
        <f t="shared" si="291"/>
        <v>13272.280841462605</v>
      </c>
    </row>
    <row r="543" spans="1:11" ht="31.2" x14ac:dyDescent="0.3">
      <c r="A543" s="44"/>
      <c r="B543" s="55"/>
      <c r="C543" s="55"/>
      <c r="D543" s="52">
        <v>3241</v>
      </c>
      <c r="E543" s="7" t="s">
        <v>35</v>
      </c>
      <c r="F543" s="4">
        <v>100000</v>
      </c>
      <c r="G543" s="4">
        <f t="shared" si="289"/>
        <v>13272.280841462605</v>
      </c>
      <c r="H543" s="4">
        <v>100000</v>
      </c>
      <c r="I543" s="4">
        <f t="shared" si="290"/>
        <v>13272.280841462605</v>
      </c>
      <c r="J543" s="10">
        <v>100000</v>
      </c>
      <c r="K543" s="4">
        <f t="shared" si="291"/>
        <v>13272.280841462605</v>
      </c>
    </row>
    <row r="544" spans="1:11" s="2" customFormat="1" x14ac:dyDescent="0.3">
      <c r="A544" s="28" t="s">
        <v>8</v>
      </c>
      <c r="B544" s="59" t="s">
        <v>53</v>
      </c>
      <c r="C544" s="59"/>
      <c r="D544" s="59"/>
      <c r="E544" s="30" t="s">
        <v>54</v>
      </c>
      <c r="F544" s="31">
        <f t="shared" ref="F544:J544" si="305">SUM(F545+F571)</f>
        <v>1531000</v>
      </c>
      <c r="G544" s="31">
        <f t="shared" si="289"/>
        <v>203198.61968279249</v>
      </c>
      <c r="H544" s="31">
        <f t="shared" si="305"/>
        <v>1531000</v>
      </c>
      <c r="I544" s="31">
        <f t="shared" si="290"/>
        <v>203198.61968279249</v>
      </c>
      <c r="J544" s="32">
        <f t="shared" si="305"/>
        <v>1531000</v>
      </c>
      <c r="K544" s="31">
        <f t="shared" si="291"/>
        <v>203198.61968279249</v>
      </c>
    </row>
    <row r="545" spans="1:11" x14ac:dyDescent="0.3">
      <c r="A545" s="33"/>
      <c r="B545" s="34"/>
      <c r="C545" s="34"/>
      <c r="D545" s="34">
        <v>12</v>
      </c>
      <c r="E545" s="35" t="s">
        <v>55</v>
      </c>
      <c r="F545" s="36">
        <f>F547+F550+F552+F559+F561+F565+F568</f>
        <v>328000</v>
      </c>
      <c r="G545" s="36">
        <f t="shared" si="289"/>
        <v>43533.081159997346</v>
      </c>
      <c r="H545" s="36">
        <f t="shared" ref="H545:J545" si="306">H547+H550+H552+H559+H561+H565+H568</f>
        <v>328000</v>
      </c>
      <c r="I545" s="36">
        <f t="shared" si="290"/>
        <v>43533.081159997346</v>
      </c>
      <c r="J545" s="37">
        <f t="shared" si="306"/>
        <v>328000</v>
      </c>
      <c r="K545" s="36">
        <f t="shared" si="291"/>
        <v>43533.081159997346</v>
      </c>
    </row>
    <row r="546" spans="1:11" x14ac:dyDescent="0.3">
      <c r="A546" s="33"/>
      <c r="B546" s="34"/>
      <c r="C546" s="34"/>
      <c r="D546" s="34">
        <v>32</v>
      </c>
      <c r="E546" s="35"/>
      <c r="F546" s="36">
        <f>F547+F550+F552+F559+F561</f>
        <v>322000</v>
      </c>
      <c r="G546" s="36">
        <f t="shared" si="289"/>
        <v>42736.744309509588</v>
      </c>
      <c r="H546" s="36">
        <f t="shared" ref="H546:J546" si="307">H547+H550+H552+H559+H561</f>
        <v>322000</v>
      </c>
      <c r="I546" s="36">
        <f t="shared" si="290"/>
        <v>42736.744309509588</v>
      </c>
      <c r="J546" s="37">
        <f t="shared" si="307"/>
        <v>322000</v>
      </c>
      <c r="K546" s="36">
        <f t="shared" si="291"/>
        <v>42736.744309509588</v>
      </c>
    </row>
    <row r="547" spans="1:11" s="2" customFormat="1" x14ac:dyDescent="0.3">
      <c r="A547" s="38"/>
      <c r="B547" s="39"/>
      <c r="C547" s="39"/>
      <c r="D547" s="40">
        <v>321</v>
      </c>
      <c r="E547" s="98" t="s">
        <v>25</v>
      </c>
      <c r="F547" s="42">
        <f t="shared" ref="F547:J547" si="308">SUM(F548+F549)</f>
        <v>16000</v>
      </c>
      <c r="G547" s="42">
        <f t="shared" si="289"/>
        <v>2123.5649346340169</v>
      </c>
      <c r="H547" s="42">
        <f t="shared" si="308"/>
        <v>16000</v>
      </c>
      <c r="I547" s="42">
        <f t="shared" si="290"/>
        <v>2123.5649346340169</v>
      </c>
      <c r="J547" s="43">
        <f t="shared" si="308"/>
        <v>16000</v>
      </c>
      <c r="K547" s="42">
        <f t="shared" si="291"/>
        <v>2123.5649346340169</v>
      </c>
    </row>
    <row r="548" spans="1:11" s="2" customFormat="1" x14ac:dyDescent="0.3">
      <c r="A548" s="56"/>
      <c r="B548" s="45"/>
      <c r="C548" s="45"/>
      <c r="D548" s="46">
        <v>3211</v>
      </c>
      <c r="E548" s="99" t="s">
        <v>26</v>
      </c>
      <c r="F548" s="71">
        <v>15000</v>
      </c>
      <c r="G548" s="71">
        <f t="shared" si="289"/>
        <v>1990.8421262193906</v>
      </c>
      <c r="H548" s="71">
        <v>15000</v>
      </c>
      <c r="I548" s="71">
        <f t="shared" si="290"/>
        <v>1990.8421262193906</v>
      </c>
      <c r="J548" s="72">
        <v>15000</v>
      </c>
      <c r="K548" s="71">
        <f t="shared" si="291"/>
        <v>1990.8421262193906</v>
      </c>
    </row>
    <row r="549" spans="1:11" s="2" customFormat="1" x14ac:dyDescent="0.3">
      <c r="A549" s="56"/>
      <c r="B549" s="55"/>
      <c r="C549" s="55"/>
      <c r="D549" s="52">
        <v>3214</v>
      </c>
      <c r="E549" s="102" t="s">
        <v>27</v>
      </c>
      <c r="F549" s="67">
        <v>1000</v>
      </c>
      <c r="G549" s="67">
        <f t="shared" si="289"/>
        <v>132.72280841462606</v>
      </c>
      <c r="H549" s="67">
        <v>1000</v>
      </c>
      <c r="I549" s="67">
        <f t="shared" si="290"/>
        <v>132.72280841462606</v>
      </c>
      <c r="J549" s="68">
        <v>1000</v>
      </c>
      <c r="K549" s="67">
        <f t="shared" si="291"/>
        <v>132.72280841462606</v>
      </c>
    </row>
    <row r="550" spans="1:11" s="2" customFormat="1" x14ac:dyDescent="0.3">
      <c r="A550" s="38"/>
      <c r="B550" s="39"/>
      <c r="C550" s="39"/>
      <c r="D550" s="40">
        <v>322</v>
      </c>
      <c r="E550" s="98" t="s">
        <v>59</v>
      </c>
      <c r="F550" s="42">
        <f t="shared" ref="F550:J550" si="309">SUM(F551)</f>
        <v>1000</v>
      </c>
      <c r="G550" s="42">
        <f t="shared" si="289"/>
        <v>132.72280841462606</v>
      </c>
      <c r="H550" s="42">
        <f t="shared" si="309"/>
        <v>1000</v>
      </c>
      <c r="I550" s="42">
        <f t="shared" si="290"/>
        <v>132.72280841462606</v>
      </c>
      <c r="J550" s="43">
        <f t="shared" si="309"/>
        <v>1000</v>
      </c>
      <c r="K550" s="42">
        <f t="shared" si="291"/>
        <v>132.72280841462606</v>
      </c>
    </row>
    <row r="551" spans="1:11" s="2" customFormat="1" x14ac:dyDescent="0.3">
      <c r="A551" s="56"/>
      <c r="B551" s="45"/>
      <c r="C551" s="45"/>
      <c r="D551" s="46">
        <v>3225</v>
      </c>
      <c r="E551" s="99" t="s">
        <v>60</v>
      </c>
      <c r="F551" s="53">
        <v>1000</v>
      </c>
      <c r="G551" s="53">
        <f t="shared" si="289"/>
        <v>132.72280841462606</v>
      </c>
      <c r="H551" s="53">
        <v>1000</v>
      </c>
      <c r="I551" s="53">
        <f t="shared" si="290"/>
        <v>132.72280841462606</v>
      </c>
      <c r="J551" s="54">
        <v>1000</v>
      </c>
      <c r="K551" s="53">
        <f t="shared" si="291"/>
        <v>132.72280841462606</v>
      </c>
    </row>
    <row r="552" spans="1:11" s="2" customFormat="1" x14ac:dyDescent="0.3">
      <c r="A552" s="38"/>
      <c r="B552" s="39"/>
      <c r="C552" s="39"/>
      <c r="D552" s="40">
        <v>323</v>
      </c>
      <c r="E552" s="98" t="s">
        <v>28</v>
      </c>
      <c r="F552" s="42">
        <f>F553+F554+F555+F556+F557+F558</f>
        <v>265000</v>
      </c>
      <c r="G552" s="42">
        <f t="shared" si="289"/>
        <v>35171.544229875901</v>
      </c>
      <c r="H552" s="42">
        <f t="shared" ref="H552:J552" si="310">H553+H554+H555+H556+H557+H558</f>
        <v>265000</v>
      </c>
      <c r="I552" s="42">
        <f t="shared" si="290"/>
        <v>35171.544229875901</v>
      </c>
      <c r="J552" s="43">
        <f t="shared" si="310"/>
        <v>265000</v>
      </c>
      <c r="K552" s="42">
        <f t="shared" si="291"/>
        <v>35171.544229875901</v>
      </c>
    </row>
    <row r="553" spans="1:11" s="2" customFormat="1" x14ac:dyDescent="0.3">
      <c r="A553" s="44"/>
      <c r="B553" s="51"/>
      <c r="C553" s="51"/>
      <c r="D553" s="52">
        <v>3231</v>
      </c>
      <c r="E553" s="100" t="s">
        <v>228</v>
      </c>
      <c r="F553" s="53">
        <v>5000</v>
      </c>
      <c r="G553" s="53">
        <f t="shared" si="289"/>
        <v>663.61404207313024</v>
      </c>
      <c r="H553" s="53">
        <v>5000</v>
      </c>
      <c r="I553" s="53">
        <f t="shared" si="290"/>
        <v>663.61404207313024</v>
      </c>
      <c r="J553" s="54">
        <v>5000</v>
      </c>
      <c r="K553" s="53">
        <f t="shared" si="291"/>
        <v>663.61404207313024</v>
      </c>
    </row>
    <row r="554" spans="1:11" s="2" customFormat="1" x14ac:dyDescent="0.3">
      <c r="A554" s="44"/>
      <c r="B554" s="51"/>
      <c r="C554" s="51"/>
      <c r="D554" s="52">
        <v>3233</v>
      </c>
      <c r="E554" s="100" t="s">
        <v>44</v>
      </c>
      <c r="F554" s="53">
        <v>65000</v>
      </c>
      <c r="G554" s="53">
        <f t="shared" si="289"/>
        <v>8626.9825469506923</v>
      </c>
      <c r="H554" s="53">
        <v>65000</v>
      </c>
      <c r="I554" s="53">
        <f t="shared" si="290"/>
        <v>8626.9825469506923</v>
      </c>
      <c r="J554" s="54">
        <v>65000</v>
      </c>
      <c r="K554" s="53">
        <f t="shared" si="291"/>
        <v>8626.9825469506923</v>
      </c>
    </row>
    <row r="555" spans="1:11" s="2" customFormat="1" x14ac:dyDescent="0.3">
      <c r="A555" s="44"/>
      <c r="B555" s="51"/>
      <c r="C555" s="51"/>
      <c r="D555" s="52">
        <v>3235</v>
      </c>
      <c r="E555" s="100" t="s">
        <v>229</v>
      </c>
      <c r="F555" s="53">
        <v>64000</v>
      </c>
      <c r="G555" s="53">
        <f t="shared" si="289"/>
        <v>8494.2597385360677</v>
      </c>
      <c r="H555" s="53">
        <v>64000</v>
      </c>
      <c r="I555" s="53">
        <f t="shared" si="290"/>
        <v>8494.2597385360677</v>
      </c>
      <c r="J555" s="54">
        <v>64000</v>
      </c>
      <c r="K555" s="53">
        <f t="shared" si="291"/>
        <v>8494.2597385360677</v>
      </c>
    </row>
    <row r="556" spans="1:11" s="2" customFormat="1" x14ac:dyDescent="0.3">
      <c r="A556" s="44"/>
      <c r="B556" s="51"/>
      <c r="C556" s="51"/>
      <c r="D556" s="52">
        <v>3237</v>
      </c>
      <c r="E556" s="100" t="s">
        <v>29</v>
      </c>
      <c r="F556" s="53">
        <v>40000</v>
      </c>
      <c r="G556" s="53">
        <f t="shared" si="289"/>
        <v>5308.9123365850419</v>
      </c>
      <c r="H556" s="53">
        <v>40000</v>
      </c>
      <c r="I556" s="53">
        <f t="shared" si="290"/>
        <v>5308.9123365850419</v>
      </c>
      <c r="J556" s="54">
        <v>40000</v>
      </c>
      <c r="K556" s="53">
        <f t="shared" si="291"/>
        <v>5308.9123365850419</v>
      </c>
    </row>
    <row r="557" spans="1:11" s="2" customFormat="1" x14ac:dyDescent="0.3">
      <c r="A557" s="44"/>
      <c r="B557" s="51"/>
      <c r="C557" s="51"/>
      <c r="D557" s="52">
        <v>3238</v>
      </c>
      <c r="E557" s="100" t="s">
        <v>57</v>
      </c>
      <c r="F557" s="53">
        <v>1000</v>
      </c>
      <c r="G557" s="53">
        <f t="shared" si="289"/>
        <v>132.72280841462606</v>
      </c>
      <c r="H557" s="53">
        <v>1000</v>
      </c>
      <c r="I557" s="53">
        <f t="shared" si="290"/>
        <v>132.72280841462606</v>
      </c>
      <c r="J557" s="54">
        <v>1000</v>
      </c>
      <c r="K557" s="53">
        <f t="shared" si="291"/>
        <v>132.72280841462606</v>
      </c>
    </row>
    <row r="558" spans="1:11" s="2" customFormat="1" x14ac:dyDescent="0.3">
      <c r="A558" s="56"/>
      <c r="B558" s="45"/>
      <c r="C558" s="45"/>
      <c r="D558" s="46">
        <v>3239</v>
      </c>
      <c r="E558" s="99" t="s">
        <v>31</v>
      </c>
      <c r="F558" s="53">
        <v>90000</v>
      </c>
      <c r="G558" s="53">
        <f t="shared" si="289"/>
        <v>11945.052757316344</v>
      </c>
      <c r="H558" s="53">
        <v>90000</v>
      </c>
      <c r="I558" s="53">
        <f t="shared" si="290"/>
        <v>11945.052757316344</v>
      </c>
      <c r="J558" s="54">
        <v>90000</v>
      </c>
      <c r="K558" s="53">
        <f t="shared" si="291"/>
        <v>11945.052757316344</v>
      </c>
    </row>
    <row r="559" spans="1:11" s="2" customFormat="1" ht="31.2" x14ac:dyDescent="0.3">
      <c r="A559" s="38"/>
      <c r="B559" s="39"/>
      <c r="C559" s="39"/>
      <c r="D559" s="40">
        <v>324</v>
      </c>
      <c r="E559" s="98" t="s">
        <v>46</v>
      </c>
      <c r="F559" s="42">
        <f t="shared" ref="F559:J559" si="311">SUM(F560)</f>
        <v>30000</v>
      </c>
      <c r="G559" s="42">
        <f t="shared" si="289"/>
        <v>3981.6842524387812</v>
      </c>
      <c r="H559" s="42">
        <f t="shared" si="311"/>
        <v>30000</v>
      </c>
      <c r="I559" s="42">
        <f t="shared" si="290"/>
        <v>3981.6842524387812</v>
      </c>
      <c r="J559" s="43">
        <f t="shared" si="311"/>
        <v>30000</v>
      </c>
      <c r="K559" s="42">
        <f t="shared" si="291"/>
        <v>3981.6842524387812</v>
      </c>
    </row>
    <row r="560" spans="1:11" s="2" customFormat="1" ht="31.2" x14ac:dyDescent="0.3">
      <c r="A560" s="56"/>
      <c r="B560" s="45"/>
      <c r="C560" s="45"/>
      <c r="D560" s="45">
        <v>3241</v>
      </c>
      <c r="E560" s="99" t="s">
        <v>46</v>
      </c>
      <c r="F560" s="71">
        <v>30000</v>
      </c>
      <c r="G560" s="71">
        <f t="shared" si="289"/>
        <v>3981.6842524387812</v>
      </c>
      <c r="H560" s="71">
        <v>30000</v>
      </c>
      <c r="I560" s="71">
        <f t="shared" si="290"/>
        <v>3981.6842524387812</v>
      </c>
      <c r="J560" s="72">
        <v>30000</v>
      </c>
      <c r="K560" s="71">
        <f t="shared" si="291"/>
        <v>3981.6842524387812</v>
      </c>
    </row>
    <row r="561" spans="1:11" s="2" customFormat="1" x14ac:dyDescent="0.3">
      <c r="A561" s="38"/>
      <c r="B561" s="39"/>
      <c r="C561" s="39"/>
      <c r="D561" s="40">
        <v>329</v>
      </c>
      <c r="E561" s="41" t="s">
        <v>32</v>
      </c>
      <c r="F561" s="42">
        <f>F562+F563</f>
        <v>10000</v>
      </c>
      <c r="G561" s="42">
        <f t="shared" si="289"/>
        <v>1327.2280841462605</v>
      </c>
      <c r="H561" s="42">
        <f t="shared" ref="H561:J561" si="312">H562+H563</f>
        <v>10000</v>
      </c>
      <c r="I561" s="42">
        <f t="shared" si="290"/>
        <v>1327.2280841462605</v>
      </c>
      <c r="J561" s="43">
        <f t="shared" si="312"/>
        <v>10000</v>
      </c>
      <c r="K561" s="42">
        <f t="shared" si="291"/>
        <v>1327.2280841462605</v>
      </c>
    </row>
    <row r="562" spans="1:11" s="2" customFormat="1" x14ac:dyDescent="0.3">
      <c r="A562" s="56"/>
      <c r="B562" s="45"/>
      <c r="C562" s="45"/>
      <c r="D562" s="45">
        <v>3293</v>
      </c>
      <c r="E562" s="99" t="s">
        <v>33</v>
      </c>
      <c r="F562" s="71">
        <v>5000</v>
      </c>
      <c r="G562" s="71">
        <f t="shared" si="289"/>
        <v>663.61404207313024</v>
      </c>
      <c r="H562" s="71">
        <v>5000</v>
      </c>
      <c r="I562" s="71">
        <f t="shared" si="290"/>
        <v>663.61404207313024</v>
      </c>
      <c r="J562" s="72">
        <v>5000</v>
      </c>
      <c r="K562" s="71">
        <f t="shared" si="291"/>
        <v>663.61404207313024</v>
      </c>
    </row>
    <row r="563" spans="1:11" s="2" customFormat="1" x14ac:dyDescent="0.3">
      <c r="A563" s="56"/>
      <c r="B563" s="45"/>
      <c r="C563" s="45"/>
      <c r="D563" s="45">
        <v>3299</v>
      </c>
      <c r="E563" s="99" t="s">
        <v>32</v>
      </c>
      <c r="F563" s="71">
        <v>5000</v>
      </c>
      <c r="G563" s="71">
        <f t="shared" si="289"/>
        <v>663.61404207313024</v>
      </c>
      <c r="H563" s="71">
        <v>5000</v>
      </c>
      <c r="I563" s="71">
        <f t="shared" si="290"/>
        <v>663.61404207313024</v>
      </c>
      <c r="J563" s="72">
        <v>5000</v>
      </c>
      <c r="K563" s="71">
        <f t="shared" si="291"/>
        <v>663.61404207313024</v>
      </c>
    </row>
    <row r="564" spans="1:11" s="2" customFormat="1" x14ac:dyDescent="0.3">
      <c r="A564" s="33"/>
      <c r="B564" s="34"/>
      <c r="C564" s="34"/>
      <c r="D564" s="34">
        <v>41</v>
      </c>
      <c r="E564" s="105"/>
      <c r="F564" s="69">
        <f>F565</f>
        <v>1000</v>
      </c>
      <c r="G564" s="69">
        <f t="shared" si="289"/>
        <v>132.72280841462606</v>
      </c>
      <c r="H564" s="69">
        <f t="shared" ref="H564:J565" si="313">H565</f>
        <v>1000</v>
      </c>
      <c r="I564" s="69">
        <f t="shared" si="290"/>
        <v>132.72280841462606</v>
      </c>
      <c r="J564" s="70">
        <f t="shared" si="313"/>
        <v>1000</v>
      </c>
      <c r="K564" s="69">
        <f t="shared" si="291"/>
        <v>132.72280841462606</v>
      </c>
    </row>
    <row r="565" spans="1:11" s="2" customFormat="1" x14ac:dyDescent="0.3">
      <c r="A565" s="38"/>
      <c r="B565" s="39"/>
      <c r="C565" s="39"/>
      <c r="D565" s="40">
        <v>412</v>
      </c>
      <c r="E565" s="98" t="s">
        <v>61</v>
      </c>
      <c r="F565" s="42">
        <f>F566</f>
        <v>1000</v>
      </c>
      <c r="G565" s="42">
        <f t="shared" si="289"/>
        <v>132.72280841462606</v>
      </c>
      <c r="H565" s="42">
        <f t="shared" si="313"/>
        <v>1000</v>
      </c>
      <c r="I565" s="42">
        <f t="shared" si="290"/>
        <v>132.72280841462606</v>
      </c>
      <c r="J565" s="43">
        <f t="shared" si="313"/>
        <v>1000</v>
      </c>
      <c r="K565" s="42">
        <f t="shared" si="291"/>
        <v>132.72280841462606</v>
      </c>
    </row>
    <row r="566" spans="1:11" s="2" customFormat="1" x14ac:dyDescent="0.3">
      <c r="A566" s="56"/>
      <c r="B566" s="45"/>
      <c r="C566" s="45"/>
      <c r="D566" s="45">
        <v>4123</v>
      </c>
      <c r="E566" s="99" t="s">
        <v>62</v>
      </c>
      <c r="F566" s="71">
        <v>1000</v>
      </c>
      <c r="G566" s="71">
        <f t="shared" si="289"/>
        <v>132.72280841462606</v>
      </c>
      <c r="H566" s="71">
        <v>1000</v>
      </c>
      <c r="I566" s="71">
        <f t="shared" si="290"/>
        <v>132.72280841462606</v>
      </c>
      <c r="J566" s="72">
        <v>1000</v>
      </c>
      <c r="K566" s="71">
        <f t="shared" si="291"/>
        <v>132.72280841462606</v>
      </c>
    </row>
    <row r="567" spans="1:11" s="2" customFormat="1" x14ac:dyDescent="0.3">
      <c r="A567" s="33"/>
      <c r="B567" s="34"/>
      <c r="C567" s="34"/>
      <c r="D567" s="34">
        <v>42</v>
      </c>
      <c r="E567" s="105"/>
      <c r="F567" s="69">
        <f>F568</f>
        <v>5000</v>
      </c>
      <c r="G567" s="69">
        <f t="shared" si="289"/>
        <v>663.61404207313024</v>
      </c>
      <c r="H567" s="69">
        <f t="shared" ref="H567:J567" si="314">H568</f>
        <v>5000</v>
      </c>
      <c r="I567" s="69">
        <f t="shared" si="290"/>
        <v>663.61404207313024</v>
      </c>
      <c r="J567" s="70">
        <f t="shared" si="314"/>
        <v>5000</v>
      </c>
      <c r="K567" s="69">
        <f t="shared" si="291"/>
        <v>663.61404207313024</v>
      </c>
    </row>
    <row r="568" spans="1:11" s="2" customFormat="1" x14ac:dyDescent="0.3">
      <c r="A568" s="38"/>
      <c r="B568" s="39"/>
      <c r="C568" s="39"/>
      <c r="D568" s="40">
        <v>422</v>
      </c>
      <c r="E568" s="98" t="s">
        <v>110</v>
      </c>
      <c r="F568" s="42">
        <f>F569+F570</f>
        <v>5000</v>
      </c>
      <c r="G568" s="42">
        <f t="shared" si="289"/>
        <v>663.61404207313024</v>
      </c>
      <c r="H568" s="42">
        <f t="shared" ref="H568:J568" si="315">H569+H570</f>
        <v>5000</v>
      </c>
      <c r="I568" s="42">
        <f t="shared" si="290"/>
        <v>663.61404207313024</v>
      </c>
      <c r="J568" s="43">
        <f t="shared" si="315"/>
        <v>5000</v>
      </c>
      <c r="K568" s="42">
        <f t="shared" si="291"/>
        <v>663.61404207313024</v>
      </c>
    </row>
    <row r="569" spans="1:11" s="2" customFormat="1" x14ac:dyDescent="0.3">
      <c r="A569" s="56"/>
      <c r="B569" s="45"/>
      <c r="C569" s="45"/>
      <c r="D569" s="45">
        <v>4221</v>
      </c>
      <c r="E569" s="99" t="s">
        <v>63</v>
      </c>
      <c r="F569" s="71">
        <v>4000</v>
      </c>
      <c r="G569" s="71">
        <f t="shared" si="289"/>
        <v>530.89123365850423</v>
      </c>
      <c r="H569" s="71">
        <v>4000</v>
      </c>
      <c r="I569" s="71">
        <f t="shared" si="290"/>
        <v>530.89123365850423</v>
      </c>
      <c r="J569" s="72">
        <v>4000</v>
      </c>
      <c r="K569" s="71">
        <f t="shared" si="291"/>
        <v>530.89123365850423</v>
      </c>
    </row>
    <row r="570" spans="1:11" s="2" customFormat="1" x14ac:dyDescent="0.3">
      <c r="A570" s="56"/>
      <c r="B570" s="45"/>
      <c r="C570" s="45"/>
      <c r="D570" s="45">
        <v>4226</v>
      </c>
      <c r="E570" s="99" t="s">
        <v>64</v>
      </c>
      <c r="F570" s="71">
        <v>1000</v>
      </c>
      <c r="G570" s="71">
        <f t="shared" si="289"/>
        <v>132.72280841462606</v>
      </c>
      <c r="H570" s="71">
        <v>1000</v>
      </c>
      <c r="I570" s="71">
        <f t="shared" si="290"/>
        <v>132.72280841462606</v>
      </c>
      <c r="J570" s="72">
        <v>1000</v>
      </c>
      <c r="K570" s="71">
        <f t="shared" si="291"/>
        <v>132.72280841462606</v>
      </c>
    </row>
    <row r="571" spans="1:11" x14ac:dyDescent="0.3">
      <c r="A571" s="33"/>
      <c r="B571" s="34"/>
      <c r="C571" s="34"/>
      <c r="D571" s="34">
        <v>559</v>
      </c>
      <c r="E571" s="35" t="s">
        <v>56</v>
      </c>
      <c r="F571" s="36">
        <f>F573+F575+F582+F584+F586+F590+F593</f>
        <v>1203000</v>
      </c>
      <c r="G571" s="36">
        <f t="shared" si="289"/>
        <v>159665.53852279513</v>
      </c>
      <c r="H571" s="36">
        <f t="shared" ref="H571:J571" si="316">H573+H575+H582+H584+H586+H590+H593</f>
        <v>1203000</v>
      </c>
      <c r="I571" s="36">
        <f t="shared" si="290"/>
        <v>159665.53852279513</v>
      </c>
      <c r="J571" s="37">
        <f t="shared" si="316"/>
        <v>1203000</v>
      </c>
      <c r="K571" s="36">
        <f t="shared" si="291"/>
        <v>159665.53852279513</v>
      </c>
    </row>
    <row r="572" spans="1:11" x14ac:dyDescent="0.3">
      <c r="A572" s="33"/>
      <c r="B572" s="34"/>
      <c r="C572" s="34"/>
      <c r="D572" s="34">
        <v>32</v>
      </c>
      <c r="E572" s="35"/>
      <c r="F572" s="36">
        <f>F573+F575+F582+F584+F586</f>
        <v>1188000</v>
      </c>
      <c r="G572" s="36">
        <f t="shared" si="289"/>
        <v>157674.69639657575</v>
      </c>
      <c r="H572" s="36">
        <f t="shared" ref="H572" si="317">H573+H575+H582+H584+H586</f>
        <v>1188000</v>
      </c>
      <c r="I572" s="36">
        <f t="shared" si="290"/>
        <v>157674.69639657575</v>
      </c>
      <c r="J572" s="37">
        <f>J573+J575+J582+J584+J586</f>
        <v>1188000</v>
      </c>
      <c r="K572" s="36">
        <f t="shared" si="291"/>
        <v>157674.69639657575</v>
      </c>
    </row>
    <row r="573" spans="1:11" s="2" customFormat="1" x14ac:dyDescent="0.3">
      <c r="A573" s="38"/>
      <c r="B573" s="39"/>
      <c r="C573" s="39"/>
      <c r="D573" s="40">
        <v>321</v>
      </c>
      <c r="E573" s="98" t="s">
        <v>25</v>
      </c>
      <c r="F573" s="42">
        <f>F574</f>
        <v>20000</v>
      </c>
      <c r="G573" s="42">
        <f t="shared" si="289"/>
        <v>2654.4561682925209</v>
      </c>
      <c r="H573" s="42">
        <f t="shared" ref="H573:J573" si="318">H574</f>
        <v>20000</v>
      </c>
      <c r="I573" s="42">
        <f t="shared" si="290"/>
        <v>2654.4561682925209</v>
      </c>
      <c r="J573" s="43">
        <f t="shared" si="318"/>
        <v>20000</v>
      </c>
      <c r="K573" s="42">
        <f t="shared" si="291"/>
        <v>2654.4561682925209</v>
      </c>
    </row>
    <row r="574" spans="1:11" s="2" customFormat="1" x14ac:dyDescent="0.3">
      <c r="A574" s="56"/>
      <c r="B574" s="45"/>
      <c r="C574" s="45"/>
      <c r="D574" s="45">
        <v>3211</v>
      </c>
      <c r="E574" s="99" t="s">
        <v>26</v>
      </c>
      <c r="F574" s="71">
        <v>20000</v>
      </c>
      <c r="G574" s="71">
        <f t="shared" si="289"/>
        <v>2654.4561682925209</v>
      </c>
      <c r="H574" s="71">
        <v>20000</v>
      </c>
      <c r="I574" s="71">
        <f t="shared" si="290"/>
        <v>2654.4561682925209</v>
      </c>
      <c r="J574" s="72">
        <v>20000</v>
      </c>
      <c r="K574" s="71">
        <f t="shared" si="291"/>
        <v>2654.4561682925209</v>
      </c>
    </row>
    <row r="575" spans="1:11" s="2" customFormat="1" x14ac:dyDescent="0.3">
      <c r="A575" s="38"/>
      <c r="B575" s="39"/>
      <c r="C575" s="39"/>
      <c r="D575" s="40">
        <v>323</v>
      </c>
      <c r="E575" s="98" t="s">
        <v>28</v>
      </c>
      <c r="F575" s="42">
        <f t="shared" ref="F575:J575" si="319">SUM(F577+F578+F579+F580+F581)</f>
        <v>1081000</v>
      </c>
      <c r="G575" s="42">
        <f t="shared" si="289"/>
        <v>143473.35589621076</v>
      </c>
      <c r="H575" s="42">
        <f t="shared" si="319"/>
        <v>1081000</v>
      </c>
      <c r="I575" s="42">
        <f t="shared" si="290"/>
        <v>143473.35589621076</v>
      </c>
      <c r="J575" s="43">
        <f t="shared" si="319"/>
        <v>1081000</v>
      </c>
      <c r="K575" s="42">
        <f t="shared" si="291"/>
        <v>143473.35589621076</v>
      </c>
    </row>
    <row r="576" spans="1:11" s="2" customFormat="1" x14ac:dyDescent="0.3">
      <c r="A576" s="44"/>
      <c r="B576" s="51"/>
      <c r="C576" s="51"/>
      <c r="D576" s="52">
        <v>3231</v>
      </c>
      <c r="E576" s="100" t="s">
        <v>228</v>
      </c>
      <c r="F576" s="53">
        <v>1000</v>
      </c>
      <c r="G576" s="53">
        <f t="shared" si="289"/>
        <v>132.72280841462606</v>
      </c>
      <c r="H576" s="53">
        <v>1000</v>
      </c>
      <c r="I576" s="53">
        <f t="shared" si="290"/>
        <v>132.72280841462606</v>
      </c>
      <c r="J576" s="54">
        <v>1000</v>
      </c>
      <c r="K576" s="53">
        <f t="shared" si="291"/>
        <v>132.72280841462606</v>
      </c>
    </row>
    <row r="577" spans="1:11" s="2" customFormat="1" x14ac:dyDescent="0.3">
      <c r="A577" s="56"/>
      <c r="B577" s="76"/>
      <c r="C577" s="76"/>
      <c r="D577" s="77">
        <v>3239</v>
      </c>
      <c r="E577" s="102" t="s">
        <v>31</v>
      </c>
      <c r="F577" s="67">
        <v>331000</v>
      </c>
      <c r="G577" s="67">
        <f t="shared" si="289"/>
        <v>43931.249585241225</v>
      </c>
      <c r="H577" s="67">
        <v>331000</v>
      </c>
      <c r="I577" s="67">
        <f t="shared" si="290"/>
        <v>43931.249585241225</v>
      </c>
      <c r="J577" s="68">
        <v>331000</v>
      </c>
      <c r="K577" s="67">
        <f t="shared" si="291"/>
        <v>43931.249585241225</v>
      </c>
    </row>
    <row r="578" spans="1:11" s="2" customFormat="1" x14ac:dyDescent="0.3">
      <c r="A578" s="56"/>
      <c r="B578" s="76"/>
      <c r="C578" s="76"/>
      <c r="D578" s="77">
        <v>3235</v>
      </c>
      <c r="E578" s="102" t="s">
        <v>30</v>
      </c>
      <c r="F578" s="67">
        <v>295000</v>
      </c>
      <c r="G578" s="67">
        <f t="shared" si="289"/>
        <v>39153.228482314684</v>
      </c>
      <c r="H578" s="67">
        <v>295000</v>
      </c>
      <c r="I578" s="67">
        <f t="shared" si="290"/>
        <v>39153.228482314684</v>
      </c>
      <c r="J578" s="68">
        <v>295000</v>
      </c>
      <c r="K578" s="67">
        <f t="shared" si="291"/>
        <v>39153.228482314684</v>
      </c>
    </row>
    <row r="579" spans="1:11" s="2" customFormat="1" x14ac:dyDescent="0.3">
      <c r="A579" s="56"/>
      <c r="B579" s="76"/>
      <c r="C579" s="76"/>
      <c r="D579" s="77">
        <v>3237</v>
      </c>
      <c r="E579" s="102" t="s">
        <v>29</v>
      </c>
      <c r="F579" s="67">
        <v>195000</v>
      </c>
      <c r="G579" s="67">
        <f t="shared" si="289"/>
        <v>25880.947640852079</v>
      </c>
      <c r="H579" s="67">
        <v>195000</v>
      </c>
      <c r="I579" s="67">
        <f t="shared" si="290"/>
        <v>25880.947640852079</v>
      </c>
      <c r="J579" s="68">
        <v>195000</v>
      </c>
      <c r="K579" s="67">
        <f t="shared" si="291"/>
        <v>25880.947640852079</v>
      </c>
    </row>
    <row r="580" spans="1:11" s="2" customFormat="1" x14ac:dyDescent="0.3">
      <c r="A580" s="56"/>
      <c r="B580" s="76"/>
      <c r="C580" s="76"/>
      <c r="D580" s="77">
        <v>3238</v>
      </c>
      <c r="E580" s="102" t="s">
        <v>57</v>
      </c>
      <c r="F580" s="67">
        <v>10000</v>
      </c>
      <c r="G580" s="67">
        <f t="shared" si="289"/>
        <v>1327.2280841462605</v>
      </c>
      <c r="H580" s="67">
        <v>10000</v>
      </c>
      <c r="I580" s="67">
        <f t="shared" si="290"/>
        <v>1327.2280841462605</v>
      </c>
      <c r="J580" s="68">
        <v>10000</v>
      </c>
      <c r="K580" s="67">
        <f t="shared" si="291"/>
        <v>1327.2280841462605</v>
      </c>
    </row>
    <row r="581" spans="1:11" s="2" customFormat="1" x14ac:dyDescent="0.3">
      <c r="A581" s="56"/>
      <c r="B581" s="76"/>
      <c r="C581" s="76"/>
      <c r="D581" s="77">
        <v>3233</v>
      </c>
      <c r="E581" s="102" t="s">
        <v>58</v>
      </c>
      <c r="F581" s="67">
        <v>250000</v>
      </c>
      <c r="G581" s="67">
        <f t="shared" si="289"/>
        <v>33180.702103656513</v>
      </c>
      <c r="H581" s="67">
        <v>250000</v>
      </c>
      <c r="I581" s="67">
        <f t="shared" si="290"/>
        <v>33180.702103656513</v>
      </c>
      <c r="J581" s="68">
        <v>250000</v>
      </c>
      <c r="K581" s="67">
        <f t="shared" si="291"/>
        <v>33180.702103656513</v>
      </c>
    </row>
    <row r="582" spans="1:11" s="2" customFormat="1" x14ac:dyDescent="0.3">
      <c r="A582" s="38"/>
      <c r="B582" s="39"/>
      <c r="C582" s="39"/>
      <c r="D582" s="40">
        <v>322</v>
      </c>
      <c r="E582" s="98" t="s">
        <v>59</v>
      </c>
      <c r="F582" s="42">
        <f t="shared" ref="F582:J582" si="320">SUM(F583)</f>
        <v>25000</v>
      </c>
      <c r="G582" s="42">
        <f t="shared" si="289"/>
        <v>3318.0702103656513</v>
      </c>
      <c r="H582" s="42">
        <f t="shared" si="320"/>
        <v>25000</v>
      </c>
      <c r="I582" s="42">
        <f t="shared" si="290"/>
        <v>3318.0702103656513</v>
      </c>
      <c r="J582" s="43">
        <f t="shared" si="320"/>
        <v>25000</v>
      </c>
      <c r="K582" s="42">
        <f t="shared" si="291"/>
        <v>3318.0702103656513</v>
      </c>
    </row>
    <row r="583" spans="1:11" s="2" customFormat="1" x14ac:dyDescent="0.3">
      <c r="A583" s="56"/>
      <c r="B583" s="55"/>
      <c r="C583" s="55"/>
      <c r="D583" s="55">
        <v>3225</v>
      </c>
      <c r="E583" s="100" t="s">
        <v>60</v>
      </c>
      <c r="F583" s="67">
        <v>25000</v>
      </c>
      <c r="G583" s="67">
        <f t="shared" si="289"/>
        <v>3318.0702103656513</v>
      </c>
      <c r="H583" s="67">
        <v>25000</v>
      </c>
      <c r="I583" s="67">
        <f t="shared" si="290"/>
        <v>3318.0702103656513</v>
      </c>
      <c r="J583" s="68">
        <v>25000</v>
      </c>
      <c r="K583" s="67">
        <f t="shared" si="291"/>
        <v>3318.0702103656513</v>
      </c>
    </row>
    <row r="584" spans="1:11" s="2" customFormat="1" ht="31.2" x14ac:dyDescent="0.3">
      <c r="A584" s="38"/>
      <c r="B584" s="39"/>
      <c r="C584" s="39"/>
      <c r="D584" s="40">
        <v>324</v>
      </c>
      <c r="E584" s="98" t="s">
        <v>46</v>
      </c>
      <c r="F584" s="42">
        <f>F585</f>
        <v>20000</v>
      </c>
      <c r="G584" s="42">
        <f t="shared" ref="G584:G647" si="321">F584/7.5345</f>
        <v>2654.4561682925209</v>
      </c>
      <c r="H584" s="42">
        <f t="shared" ref="H584:J584" si="322">H585</f>
        <v>20000</v>
      </c>
      <c r="I584" s="42">
        <f t="shared" ref="I584:I647" si="323">H584/7.5345</f>
        <v>2654.4561682925209</v>
      </c>
      <c r="J584" s="43">
        <f t="shared" si="322"/>
        <v>20000</v>
      </c>
      <c r="K584" s="42">
        <f t="shared" ref="K584:K647" si="324">J584/7.5345</f>
        <v>2654.4561682925209</v>
      </c>
    </row>
    <row r="585" spans="1:11" s="2" customFormat="1" ht="31.2" x14ac:dyDescent="0.3">
      <c r="A585" s="56"/>
      <c r="B585" s="55"/>
      <c r="C585" s="55"/>
      <c r="D585" s="55">
        <v>3241</v>
      </c>
      <c r="E585" s="99" t="s">
        <v>46</v>
      </c>
      <c r="F585" s="67">
        <v>20000</v>
      </c>
      <c r="G585" s="67">
        <f t="shared" si="321"/>
        <v>2654.4561682925209</v>
      </c>
      <c r="H585" s="67">
        <v>20000</v>
      </c>
      <c r="I585" s="67">
        <f t="shared" si="323"/>
        <v>2654.4561682925209</v>
      </c>
      <c r="J585" s="68">
        <v>20000</v>
      </c>
      <c r="K585" s="67">
        <f t="shared" si="324"/>
        <v>2654.4561682925209</v>
      </c>
    </row>
    <row r="586" spans="1:11" s="2" customFormat="1" x14ac:dyDescent="0.3">
      <c r="A586" s="38"/>
      <c r="B586" s="39"/>
      <c r="C586" s="39"/>
      <c r="D586" s="40">
        <v>329</v>
      </c>
      <c r="E586" s="98" t="s">
        <v>32</v>
      </c>
      <c r="F586" s="42">
        <f t="shared" ref="F586:J586" si="325">SUM(F587+F588)</f>
        <v>42000</v>
      </c>
      <c r="G586" s="42">
        <f t="shared" si="321"/>
        <v>5574.3579534142937</v>
      </c>
      <c r="H586" s="42">
        <f t="shared" si="325"/>
        <v>42000</v>
      </c>
      <c r="I586" s="42">
        <f t="shared" si="323"/>
        <v>5574.3579534142937</v>
      </c>
      <c r="J586" s="43">
        <f t="shared" si="325"/>
        <v>42000</v>
      </c>
      <c r="K586" s="42">
        <f t="shared" si="324"/>
        <v>5574.3579534142937</v>
      </c>
    </row>
    <row r="587" spans="1:11" s="2" customFormat="1" x14ac:dyDescent="0.3">
      <c r="A587" s="56"/>
      <c r="B587" s="76"/>
      <c r="C587" s="76"/>
      <c r="D587" s="77">
        <v>3293</v>
      </c>
      <c r="E587" s="100" t="s">
        <v>33</v>
      </c>
      <c r="F587" s="67">
        <v>22000</v>
      </c>
      <c r="G587" s="67">
        <f t="shared" si="321"/>
        <v>2919.9017851217732</v>
      </c>
      <c r="H587" s="67">
        <v>22000</v>
      </c>
      <c r="I587" s="67">
        <f t="shared" si="323"/>
        <v>2919.9017851217732</v>
      </c>
      <c r="J587" s="68">
        <v>22000</v>
      </c>
      <c r="K587" s="67">
        <f t="shared" si="324"/>
        <v>2919.9017851217732</v>
      </c>
    </row>
    <row r="588" spans="1:11" s="2" customFormat="1" x14ac:dyDescent="0.3">
      <c r="A588" s="56"/>
      <c r="B588" s="76"/>
      <c r="C588" s="76"/>
      <c r="D588" s="77">
        <v>3299</v>
      </c>
      <c r="E588" s="102" t="s">
        <v>32</v>
      </c>
      <c r="F588" s="67">
        <v>20000</v>
      </c>
      <c r="G588" s="67">
        <f t="shared" si="321"/>
        <v>2654.4561682925209</v>
      </c>
      <c r="H588" s="67">
        <v>20000</v>
      </c>
      <c r="I588" s="67">
        <f t="shared" si="323"/>
        <v>2654.4561682925209</v>
      </c>
      <c r="J588" s="68">
        <v>20000</v>
      </c>
      <c r="K588" s="67">
        <f t="shared" si="324"/>
        <v>2654.4561682925209</v>
      </c>
    </row>
    <row r="589" spans="1:11" s="2" customFormat="1" x14ac:dyDescent="0.3">
      <c r="A589" s="33"/>
      <c r="B589" s="88"/>
      <c r="C589" s="88"/>
      <c r="D589" s="89">
        <v>41</v>
      </c>
      <c r="E589" s="106"/>
      <c r="F589" s="69">
        <f>F590</f>
        <v>5000</v>
      </c>
      <c r="G589" s="69">
        <f t="shared" si="321"/>
        <v>663.61404207313024</v>
      </c>
      <c r="H589" s="69">
        <f t="shared" ref="H589:J589" si="326">H590</f>
        <v>5000</v>
      </c>
      <c r="I589" s="69">
        <f t="shared" si="323"/>
        <v>663.61404207313024</v>
      </c>
      <c r="J589" s="70">
        <f t="shared" si="326"/>
        <v>5000</v>
      </c>
      <c r="K589" s="69">
        <f t="shared" si="324"/>
        <v>663.61404207313024</v>
      </c>
    </row>
    <row r="590" spans="1:11" s="2" customFormat="1" x14ac:dyDescent="0.3">
      <c r="A590" s="38"/>
      <c r="B590" s="39"/>
      <c r="C590" s="39"/>
      <c r="D590" s="40">
        <v>412</v>
      </c>
      <c r="E590" s="98" t="s">
        <v>61</v>
      </c>
      <c r="F590" s="42">
        <f t="shared" ref="F590:J590" si="327">SUM(F591)</f>
        <v>5000</v>
      </c>
      <c r="G590" s="42">
        <f t="shared" si="321"/>
        <v>663.61404207313024</v>
      </c>
      <c r="H590" s="42">
        <f t="shared" si="327"/>
        <v>5000</v>
      </c>
      <c r="I590" s="42">
        <f t="shared" si="323"/>
        <v>663.61404207313024</v>
      </c>
      <c r="J590" s="43">
        <f t="shared" si="327"/>
        <v>5000</v>
      </c>
      <c r="K590" s="42">
        <f t="shared" si="324"/>
        <v>663.61404207313024</v>
      </c>
    </row>
    <row r="591" spans="1:11" s="2" customFormat="1" x14ac:dyDescent="0.3">
      <c r="A591" s="56"/>
      <c r="B591" s="55"/>
      <c r="C591" s="55"/>
      <c r="D591" s="52">
        <v>4123</v>
      </c>
      <c r="E591" s="100" t="s">
        <v>62</v>
      </c>
      <c r="F591" s="67">
        <v>5000</v>
      </c>
      <c r="G591" s="67">
        <f t="shared" si="321"/>
        <v>663.61404207313024</v>
      </c>
      <c r="H591" s="67">
        <v>5000</v>
      </c>
      <c r="I591" s="67">
        <f t="shared" si="323"/>
        <v>663.61404207313024</v>
      </c>
      <c r="J591" s="68">
        <v>5000</v>
      </c>
      <c r="K591" s="67">
        <f t="shared" si="324"/>
        <v>663.61404207313024</v>
      </c>
    </row>
    <row r="592" spans="1:11" s="2" customFormat="1" x14ac:dyDescent="0.3">
      <c r="A592" s="33"/>
      <c r="B592" s="34"/>
      <c r="C592" s="34"/>
      <c r="D592" s="50">
        <v>42</v>
      </c>
      <c r="E592" s="105"/>
      <c r="F592" s="69">
        <f>F593</f>
        <v>10000</v>
      </c>
      <c r="G592" s="69">
        <f t="shared" si="321"/>
        <v>1327.2280841462605</v>
      </c>
      <c r="H592" s="69">
        <f t="shared" ref="H592:J592" si="328">H593</f>
        <v>10000</v>
      </c>
      <c r="I592" s="69">
        <f t="shared" si="323"/>
        <v>1327.2280841462605</v>
      </c>
      <c r="J592" s="70">
        <f t="shared" si="328"/>
        <v>10000</v>
      </c>
      <c r="K592" s="69">
        <f t="shared" si="324"/>
        <v>1327.2280841462605</v>
      </c>
    </row>
    <row r="593" spans="1:11" s="2" customFormat="1" x14ac:dyDescent="0.3">
      <c r="A593" s="38"/>
      <c r="B593" s="39"/>
      <c r="C593" s="39"/>
      <c r="D593" s="40">
        <v>422</v>
      </c>
      <c r="E593" s="98" t="s">
        <v>63</v>
      </c>
      <c r="F593" s="42">
        <f t="shared" ref="F593:J593" si="329">SUM(F594+F595)</f>
        <v>10000</v>
      </c>
      <c r="G593" s="42">
        <f t="shared" si="321"/>
        <v>1327.2280841462605</v>
      </c>
      <c r="H593" s="42">
        <f t="shared" si="329"/>
        <v>10000</v>
      </c>
      <c r="I593" s="42">
        <f t="shared" si="323"/>
        <v>1327.2280841462605</v>
      </c>
      <c r="J593" s="43">
        <f t="shared" si="329"/>
        <v>10000</v>
      </c>
      <c r="K593" s="42">
        <f t="shared" si="324"/>
        <v>1327.2280841462605</v>
      </c>
    </row>
    <row r="594" spans="1:11" s="2" customFormat="1" x14ac:dyDescent="0.3">
      <c r="A594" s="56"/>
      <c r="B594" s="55"/>
      <c r="C594" s="55"/>
      <c r="D594" s="52">
        <v>4221</v>
      </c>
      <c r="E594" s="100" t="s">
        <v>63</v>
      </c>
      <c r="F594" s="67">
        <v>5000</v>
      </c>
      <c r="G594" s="67">
        <f t="shared" si="321"/>
        <v>663.61404207313024</v>
      </c>
      <c r="H594" s="67">
        <v>5000</v>
      </c>
      <c r="I594" s="67">
        <f t="shared" si="323"/>
        <v>663.61404207313024</v>
      </c>
      <c r="J594" s="68">
        <v>5000</v>
      </c>
      <c r="K594" s="67">
        <f t="shared" si="324"/>
        <v>663.61404207313024</v>
      </c>
    </row>
    <row r="595" spans="1:11" s="2" customFormat="1" x14ac:dyDescent="0.3">
      <c r="A595" s="56"/>
      <c r="B595" s="55"/>
      <c r="C595" s="55"/>
      <c r="D595" s="52">
        <v>4226</v>
      </c>
      <c r="E595" s="100" t="s">
        <v>64</v>
      </c>
      <c r="F595" s="67">
        <v>5000</v>
      </c>
      <c r="G595" s="67">
        <f t="shared" si="321"/>
        <v>663.61404207313024</v>
      </c>
      <c r="H595" s="67">
        <v>5000</v>
      </c>
      <c r="I595" s="67">
        <f t="shared" si="323"/>
        <v>663.61404207313024</v>
      </c>
      <c r="J595" s="68">
        <v>5000</v>
      </c>
      <c r="K595" s="67">
        <f t="shared" si="324"/>
        <v>663.61404207313024</v>
      </c>
    </row>
    <row r="596" spans="1:11" ht="31.2" x14ac:dyDescent="0.3">
      <c r="A596" s="28" t="s">
        <v>8</v>
      </c>
      <c r="B596" s="29" t="s">
        <v>65</v>
      </c>
      <c r="C596" s="29"/>
      <c r="D596" s="59"/>
      <c r="E596" s="30" t="s">
        <v>66</v>
      </c>
      <c r="F596" s="31">
        <f t="shared" ref="F596:J599" si="330">SUM(F597)</f>
        <v>1200000</v>
      </c>
      <c r="G596" s="31">
        <f t="shared" si="321"/>
        <v>159267.37009755126</v>
      </c>
      <c r="H596" s="31">
        <f t="shared" si="330"/>
        <v>1200000</v>
      </c>
      <c r="I596" s="31">
        <f t="shared" si="323"/>
        <v>159267.37009755126</v>
      </c>
      <c r="J596" s="32">
        <f t="shared" si="330"/>
        <v>1200000</v>
      </c>
      <c r="K596" s="31">
        <f t="shared" si="324"/>
        <v>159267.37009755126</v>
      </c>
    </row>
    <row r="597" spans="1:11" x14ac:dyDescent="0.3">
      <c r="A597" s="33"/>
      <c r="B597" s="34"/>
      <c r="C597" s="34"/>
      <c r="D597" s="34">
        <v>11</v>
      </c>
      <c r="E597" s="35" t="s">
        <v>11</v>
      </c>
      <c r="F597" s="36">
        <f>SUM(F599)</f>
        <v>1200000</v>
      </c>
      <c r="G597" s="36">
        <f t="shared" si="321"/>
        <v>159267.37009755126</v>
      </c>
      <c r="H597" s="36">
        <f>SUM(H599)</f>
        <v>1200000</v>
      </c>
      <c r="I597" s="36">
        <f t="shared" si="323"/>
        <v>159267.37009755126</v>
      </c>
      <c r="J597" s="37">
        <f>SUM(J599)</f>
        <v>1200000</v>
      </c>
      <c r="K597" s="36">
        <f t="shared" si="324"/>
        <v>159267.37009755126</v>
      </c>
    </row>
    <row r="598" spans="1:11" x14ac:dyDescent="0.3">
      <c r="A598" s="33"/>
      <c r="B598" s="34"/>
      <c r="C598" s="34"/>
      <c r="D598" s="34">
        <v>32</v>
      </c>
      <c r="E598" s="35"/>
      <c r="F598" s="36">
        <f>F599</f>
        <v>1200000</v>
      </c>
      <c r="G598" s="36">
        <f t="shared" si="321"/>
        <v>159267.37009755126</v>
      </c>
      <c r="H598" s="36">
        <f t="shared" ref="H598:J598" si="331">H599</f>
        <v>1200000</v>
      </c>
      <c r="I598" s="36">
        <f t="shared" si="323"/>
        <v>159267.37009755126</v>
      </c>
      <c r="J598" s="37">
        <f t="shared" si="331"/>
        <v>1200000</v>
      </c>
      <c r="K598" s="36">
        <f t="shared" si="324"/>
        <v>159267.37009755126</v>
      </c>
    </row>
    <row r="599" spans="1:11" s="2" customFormat="1" x14ac:dyDescent="0.3">
      <c r="A599" s="38"/>
      <c r="B599" s="39"/>
      <c r="C599" s="39"/>
      <c r="D599" s="40">
        <v>323</v>
      </c>
      <c r="E599" s="41" t="s">
        <v>28</v>
      </c>
      <c r="F599" s="42">
        <f t="shared" si="330"/>
        <v>1200000</v>
      </c>
      <c r="G599" s="42">
        <f t="shared" si="321"/>
        <v>159267.37009755126</v>
      </c>
      <c r="H599" s="42">
        <f t="shared" si="330"/>
        <v>1200000</v>
      </c>
      <c r="I599" s="42">
        <f t="shared" si="323"/>
        <v>159267.37009755126</v>
      </c>
      <c r="J599" s="43">
        <f t="shared" si="330"/>
        <v>1200000</v>
      </c>
      <c r="K599" s="42">
        <f t="shared" si="324"/>
        <v>159267.37009755126</v>
      </c>
    </row>
    <row r="600" spans="1:11" x14ac:dyDescent="0.3">
      <c r="A600" s="44"/>
      <c r="B600" s="55"/>
      <c r="C600" s="55"/>
      <c r="D600" s="52">
        <v>3238</v>
      </c>
      <c r="E600" s="7" t="s">
        <v>57</v>
      </c>
      <c r="F600" s="53">
        <v>1200000</v>
      </c>
      <c r="G600" s="53">
        <f t="shared" si="321"/>
        <v>159267.37009755126</v>
      </c>
      <c r="H600" s="53">
        <v>1200000</v>
      </c>
      <c r="I600" s="53">
        <f t="shared" si="323"/>
        <v>159267.37009755126</v>
      </c>
      <c r="J600" s="54">
        <v>1200000</v>
      </c>
      <c r="K600" s="53">
        <f t="shared" si="324"/>
        <v>159267.37009755126</v>
      </c>
    </row>
    <row r="601" spans="1:11" ht="37.5" customHeight="1" x14ac:dyDescent="0.3">
      <c r="A601" s="28" t="s">
        <v>8</v>
      </c>
      <c r="B601" s="59" t="s">
        <v>67</v>
      </c>
      <c r="C601" s="59"/>
      <c r="D601" s="59"/>
      <c r="E601" s="30" t="s">
        <v>68</v>
      </c>
      <c r="F601" s="31">
        <f t="shared" ref="F601:J601" si="332">SUM(F602)</f>
        <v>1740000</v>
      </c>
      <c r="G601" s="31">
        <f t="shared" si="321"/>
        <v>230937.68664144931</v>
      </c>
      <c r="H601" s="31">
        <f t="shared" si="332"/>
        <v>1740000</v>
      </c>
      <c r="I601" s="31">
        <f t="shared" si="323"/>
        <v>230937.68664144931</v>
      </c>
      <c r="J601" s="32">
        <f t="shared" si="332"/>
        <v>1740000</v>
      </c>
      <c r="K601" s="31">
        <f t="shared" si="324"/>
        <v>230937.68664144931</v>
      </c>
    </row>
    <row r="602" spans="1:11" x14ac:dyDescent="0.3">
      <c r="A602" s="33"/>
      <c r="B602" s="34"/>
      <c r="C602" s="34"/>
      <c r="D602" s="34">
        <v>11</v>
      </c>
      <c r="E602" s="35" t="s">
        <v>11</v>
      </c>
      <c r="F602" s="36">
        <f t="shared" ref="F602:J602" si="333">SUM(F604+F607)</f>
        <v>1740000</v>
      </c>
      <c r="G602" s="36">
        <f t="shared" si="321"/>
        <v>230937.68664144931</v>
      </c>
      <c r="H602" s="36">
        <f t="shared" si="333"/>
        <v>1740000</v>
      </c>
      <c r="I602" s="36">
        <f t="shared" si="323"/>
        <v>230937.68664144931</v>
      </c>
      <c r="J602" s="37">
        <f t="shared" si="333"/>
        <v>1740000</v>
      </c>
      <c r="K602" s="36">
        <f t="shared" si="324"/>
        <v>230937.68664144931</v>
      </c>
    </row>
    <row r="603" spans="1:11" x14ac:dyDescent="0.3">
      <c r="A603" s="33"/>
      <c r="B603" s="34"/>
      <c r="C603" s="34"/>
      <c r="D603" s="34">
        <v>32</v>
      </c>
      <c r="E603" s="35"/>
      <c r="F603" s="36">
        <v>0</v>
      </c>
      <c r="G603" s="36">
        <f t="shared" si="321"/>
        <v>0</v>
      </c>
      <c r="H603" s="36">
        <v>0</v>
      </c>
      <c r="I603" s="36">
        <f t="shared" si="323"/>
        <v>0</v>
      </c>
      <c r="J603" s="37">
        <v>0</v>
      </c>
      <c r="K603" s="36">
        <f t="shared" si="324"/>
        <v>0</v>
      </c>
    </row>
    <row r="604" spans="1:11" x14ac:dyDescent="0.3">
      <c r="A604" s="38"/>
      <c r="B604" s="39"/>
      <c r="C604" s="39"/>
      <c r="D604" s="40">
        <v>323</v>
      </c>
      <c r="E604" s="41" t="s">
        <v>28</v>
      </c>
      <c r="F604" s="42">
        <f t="shared" ref="F604:J604" si="334">SUM(F605)</f>
        <v>0</v>
      </c>
      <c r="G604" s="42">
        <f t="shared" si="321"/>
        <v>0</v>
      </c>
      <c r="H604" s="42">
        <f t="shared" si="334"/>
        <v>0</v>
      </c>
      <c r="I604" s="42">
        <f t="shared" si="323"/>
        <v>0</v>
      </c>
      <c r="J604" s="43">
        <f t="shared" si="334"/>
        <v>0</v>
      </c>
      <c r="K604" s="42">
        <f t="shared" si="324"/>
        <v>0</v>
      </c>
    </row>
    <row r="605" spans="1:11" x14ac:dyDescent="0.3">
      <c r="A605" s="44"/>
      <c r="B605" s="45"/>
      <c r="C605" s="45"/>
      <c r="D605" s="46">
        <v>3237</v>
      </c>
      <c r="E605" s="47" t="s">
        <v>29</v>
      </c>
      <c r="F605" s="4">
        <v>0</v>
      </c>
      <c r="G605" s="4">
        <f t="shared" si="321"/>
        <v>0</v>
      </c>
      <c r="H605" s="4">
        <v>0</v>
      </c>
      <c r="I605" s="4">
        <f t="shared" si="323"/>
        <v>0</v>
      </c>
      <c r="J605" s="10">
        <v>0</v>
      </c>
      <c r="K605" s="4">
        <f t="shared" si="324"/>
        <v>0</v>
      </c>
    </row>
    <row r="606" spans="1:11" s="2" customFormat="1" x14ac:dyDescent="0.3">
      <c r="A606" s="33"/>
      <c r="B606" s="34"/>
      <c r="C606" s="34"/>
      <c r="D606" s="50">
        <v>37</v>
      </c>
      <c r="E606" s="35"/>
      <c r="F606" s="57">
        <f>F607</f>
        <v>1740000</v>
      </c>
      <c r="G606" s="57">
        <f t="shared" si="321"/>
        <v>230937.68664144931</v>
      </c>
      <c r="H606" s="57">
        <f t="shared" ref="H606:J606" si="335">H607</f>
        <v>1740000</v>
      </c>
      <c r="I606" s="57">
        <f t="shared" si="323"/>
        <v>230937.68664144931</v>
      </c>
      <c r="J606" s="58">
        <f t="shared" si="335"/>
        <v>1740000</v>
      </c>
      <c r="K606" s="57">
        <f t="shared" si="324"/>
        <v>230937.68664144931</v>
      </c>
    </row>
    <row r="607" spans="1:11" ht="31.2" x14ac:dyDescent="0.3">
      <c r="A607" s="38"/>
      <c r="B607" s="39"/>
      <c r="C607" s="39"/>
      <c r="D607" s="40">
        <v>372</v>
      </c>
      <c r="E607" s="41" t="s">
        <v>21</v>
      </c>
      <c r="F607" s="42">
        <f t="shared" ref="F607:J607" si="336">SUM(F608)</f>
        <v>1740000</v>
      </c>
      <c r="G607" s="42">
        <f t="shared" si="321"/>
        <v>230937.68664144931</v>
      </c>
      <c r="H607" s="42">
        <f t="shared" si="336"/>
        <v>1740000</v>
      </c>
      <c r="I607" s="42">
        <f t="shared" si="323"/>
        <v>230937.68664144931</v>
      </c>
      <c r="J607" s="43">
        <f t="shared" si="336"/>
        <v>1740000</v>
      </c>
      <c r="K607" s="42">
        <f t="shared" si="324"/>
        <v>230937.68664144931</v>
      </c>
    </row>
    <row r="608" spans="1:11" x14ac:dyDescent="0.3">
      <c r="A608" s="44"/>
      <c r="B608" s="45"/>
      <c r="C608" s="45"/>
      <c r="D608" s="46">
        <v>3721</v>
      </c>
      <c r="E608" s="47" t="s">
        <v>69</v>
      </c>
      <c r="F608" s="4">
        <v>1740000</v>
      </c>
      <c r="G608" s="4">
        <f t="shared" si="321"/>
        <v>230937.68664144931</v>
      </c>
      <c r="H608" s="4">
        <v>1740000</v>
      </c>
      <c r="I608" s="4">
        <f t="shared" si="323"/>
        <v>230937.68664144931</v>
      </c>
      <c r="J608" s="10">
        <v>1740000</v>
      </c>
      <c r="K608" s="4">
        <f t="shared" si="324"/>
        <v>230937.68664144931</v>
      </c>
    </row>
    <row r="609" spans="1:11" x14ac:dyDescent="0.3">
      <c r="A609" s="28" t="s">
        <v>8</v>
      </c>
      <c r="B609" s="29" t="s">
        <v>70</v>
      </c>
      <c r="C609" s="29"/>
      <c r="D609" s="59"/>
      <c r="E609" s="30" t="s">
        <v>71</v>
      </c>
      <c r="F609" s="31">
        <f t="shared" ref="F609:J609" si="337">SUM(F610+F617)</f>
        <v>15049766</v>
      </c>
      <c r="G609" s="31">
        <f t="shared" si="321"/>
        <v>1997447.2095029529</v>
      </c>
      <c r="H609" s="31">
        <f t="shared" si="337"/>
        <v>15049766</v>
      </c>
      <c r="I609" s="31">
        <f t="shared" si="323"/>
        <v>1997447.2095029529</v>
      </c>
      <c r="J609" s="32">
        <f t="shared" si="337"/>
        <v>15049766</v>
      </c>
      <c r="K609" s="31">
        <f t="shared" si="324"/>
        <v>1997447.2095029529</v>
      </c>
    </row>
    <row r="610" spans="1:11" x14ac:dyDescent="0.3">
      <c r="A610" s="33"/>
      <c r="B610" s="34"/>
      <c r="C610" s="34"/>
      <c r="D610" s="34">
        <v>11</v>
      </c>
      <c r="E610" s="35" t="s">
        <v>11</v>
      </c>
      <c r="F610" s="36">
        <f>SUM(F612+F615)</f>
        <v>13100000</v>
      </c>
      <c r="G610" s="36">
        <f t="shared" si="321"/>
        <v>1738668.7902316011</v>
      </c>
      <c r="H610" s="36">
        <f t="shared" ref="H610:J610" si="338">SUM(H612+H615)</f>
        <v>13100000</v>
      </c>
      <c r="I610" s="36">
        <f t="shared" si="323"/>
        <v>1738668.7902316011</v>
      </c>
      <c r="J610" s="37">
        <f t="shared" si="338"/>
        <v>13100000</v>
      </c>
      <c r="K610" s="36">
        <f t="shared" si="324"/>
        <v>1738668.7902316011</v>
      </c>
    </row>
    <row r="611" spans="1:11" x14ac:dyDescent="0.3">
      <c r="A611" s="33"/>
      <c r="B611" s="34"/>
      <c r="C611" s="34"/>
      <c r="D611" s="34">
        <v>32</v>
      </c>
      <c r="E611" s="35"/>
      <c r="F611" s="36">
        <f>F612</f>
        <v>50000</v>
      </c>
      <c r="G611" s="36">
        <f t="shared" si="321"/>
        <v>6636.1404207313026</v>
      </c>
      <c r="H611" s="36">
        <f t="shared" ref="H611:J611" si="339">H612</f>
        <v>50000</v>
      </c>
      <c r="I611" s="36">
        <f t="shared" si="323"/>
        <v>6636.1404207313026</v>
      </c>
      <c r="J611" s="37">
        <f t="shared" si="339"/>
        <v>50000</v>
      </c>
      <c r="K611" s="36">
        <f t="shared" si="324"/>
        <v>6636.1404207313026</v>
      </c>
    </row>
    <row r="612" spans="1:11" s="2" customFormat="1" x14ac:dyDescent="0.3">
      <c r="A612" s="38"/>
      <c r="B612" s="39"/>
      <c r="C612" s="39"/>
      <c r="D612" s="40">
        <v>329</v>
      </c>
      <c r="E612" s="41" t="s">
        <v>32</v>
      </c>
      <c r="F612" s="42">
        <f t="shared" ref="F612:J612" si="340">SUM(F613)</f>
        <v>50000</v>
      </c>
      <c r="G612" s="42">
        <f t="shared" si="321"/>
        <v>6636.1404207313026</v>
      </c>
      <c r="H612" s="42">
        <f t="shared" si="340"/>
        <v>50000</v>
      </c>
      <c r="I612" s="42">
        <f t="shared" si="323"/>
        <v>6636.1404207313026</v>
      </c>
      <c r="J612" s="43">
        <f t="shared" si="340"/>
        <v>50000</v>
      </c>
      <c r="K612" s="42">
        <f t="shared" si="324"/>
        <v>6636.1404207313026</v>
      </c>
    </row>
    <row r="613" spans="1:11" ht="31.2" x14ac:dyDescent="0.3">
      <c r="A613" s="44"/>
      <c r="B613" s="55"/>
      <c r="C613" s="55"/>
      <c r="D613" s="52">
        <v>3291</v>
      </c>
      <c r="E613" s="7" t="s">
        <v>72</v>
      </c>
      <c r="F613" s="4">
        <v>50000</v>
      </c>
      <c r="G613" s="4">
        <f t="shared" si="321"/>
        <v>6636.1404207313026</v>
      </c>
      <c r="H613" s="4">
        <v>50000</v>
      </c>
      <c r="I613" s="4">
        <f t="shared" si="323"/>
        <v>6636.1404207313026</v>
      </c>
      <c r="J613" s="10">
        <v>50000</v>
      </c>
      <c r="K613" s="4">
        <f t="shared" si="324"/>
        <v>6636.1404207313026</v>
      </c>
    </row>
    <row r="614" spans="1:11" s="2" customFormat="1" x14ac:dyDescent="0.3">
      <c r="A614" s="33"/>
      <c r="B614" s="34"/>
      <c r="C614" s="34"/>
      <c r="D614" s="50">
        <v>38</v>
      </c>
      <c r="E614" s="35"/>
      <c r="F614" s="57">
        <f>F615</f>
        <v>13050000</v>
      </c>
      <c r="G614" s="57">
        <f t="shared" si="321"/>
        <v>1732032.6498108699</v>
      </c>
      <c r="H614" s="57">
        <f t="shared" ref="H614:J614" si="341">H615</f>
        <v>13050000</v>
      </c>
      <c r="I614" s="57">
        <f t="shared" si="323"/>
        <v>1732032.6498108699</v>
      </c>
      <c r="J614" s="58">
        <f t="shared" si="341"/>
        <v>13050000</v>
      </c>
      <c r="K614" s="57">
        <f t="shared" si="324"/>
        <v>1732032.6498108699</v>
      </c>
    </row>
    <row r="615" spans="1:11" s="2" customFormat="1" x14ac:dyDescent="0.3">
      <c r="A615" s="38"/>
      <c r="B615" s="39"/>
      <c r="C615" s="39"/>
      <c r="D615" s="40">
        <v>381</v>
      </c>
      <c r="E615" s="41" t="s">
        <v>16</v>
      </c>
      <c r="F615" s="42">
        <f t="shared" ref="F615:J615" si="342">SUM(F616)</f>
        <v>13050000</v>
      </c>
      <c r="G615" s="42">
        <f t="shared" si="321"/>
        <v>1732032.6498108699</v>
      </c>
      <c r="H615" s="42">
        <f t="shared" si="342"/>
        <v>13050000</v>
      </c>
      <c r="I615" s="42">
        <f t="shared" si="323"/>
        <v>1732032.6498108699</v>
      </c>
      <c r="J615" s="43">
        <f t="shared" si="342"/>
        <v>13050000</v>
      </c>
      <c r="K615" s="42">
        <f t="shared" si="324"/>
        <v>1732032.6498108699</v>
      </c>
    </row>
    <row r="616" spans="1:11" x14ac:dyDescent="0.3">
      <c r="A616" s="44"/>
      <c r="B616" s="55"/>
      <c r="C616" s="55"/>
      <c r="D616" s="52">
        <v>3811</v>
      </c>
      <c r="E616" s="7" t="s">
        <v>17</v>
      </c>
      <c r="F616" s="4">
        <v>13050000</v>
      </c>
      <c r="G616" s="4">
        <f t="shared" si="321"/>
        <v>1732032.6498108699</v>
      </c>
      <c r="H616" s="4">
        <v>13050000</v>
      </c>
      <c r="I616" s="4">
        <f t="shared" si="323"/>
        <v>1732032.6498108699</v>
      </c>
      <c r="J616" s="10">
        <v>13050000</v>
      </c>
      <c r="K616" s="4">
        <f t="shared" si="324"/>
        <v>1732032.6498108699</v>
      </c>
    </row>
    <row r="617" spans="1:11" x14ac:dyDescent="0.3">
      <c r="A617" s="33"/>
      <c r="B617" s="34"/>
      <c r="C617" s="34"/>
      <c r="D617" s="34">
        <v>41</v>
      </c>
      <c r="E617" s="35" t="s">
        <v>18</v>
      </c>
      <c r="F617" s="36">
        <f>SUM(F619)</f>
        <v>1949766</v>
      </c>
      <c r="G617" s="36">
        <f t="shared" si="321"/>
        <v>258778.41927135177</v>
      </c>
      <c r="H617" s="36">
        <f>SUM(H619)</f>
        <v>1949766</v>
      </c>
      <c r="I617" s="36">
        <f t="shared" si="323"/>
        <v>258778.41927135177</v>
      </c>
      <c r="J617" s="37">
        <f>SUM(J619)</f>
        <v>1949766</v>
      </c>
      <c r="K617" s="36">
        <f t="shared" si="324"/>
        <v>258778.41927135177</v>
      </c>
    </row>
    <row r="618" spans="1:11" x14ac:dyDescent="0.3">
      <c r="A618" s="33"/>
      <c r="B618" s="34"/>
      <c r="C618" s="34"/>
      <c r="D618" s="34">
        <v>38</v>
      </c>
      <c r="E618" s="35"/>
      <c r="F618" s="36">
        <f>F619</f>
        <v>1949766</v>
      </c>
      <c r="G618" s="36">
        <f t="shared" si="321"/>
        <v>258778.41927135177</v>
      </c>
      <c r="H618" s="36">
        <f t="shared" ref="H618:J618" si="343">H619</f>
        <v>1949766</v>
      </c>
      <c r="I618" s="36">
        <f t="shared" si="323"/>
        <v>258778.41927135177</v>
      </c>
      <c r="J618" s="37">
        <f t="shared" si="343"/>
        <v>1949766</v>
      </c>
      <c r="K618" s="36">
        <f t="shared" si="324"/>
        <v>258778.41927135177</v>
      </c>
    </row>
    <row r="619" spans="1:11" s="2" customFormat="1" x14ac:dyDescent="0.3">
      <c r="A619" s="38"/>
      <c r="B619" s="39"/>
      <c r="C619" s="39"/>
      <c r="D619" s="40">
        <v>381</v>
      </c>
      <c r="E619" s="41" t="s">
        <v>16</v>
      </c>
      <c r="F619" s="42">
        <f t="shared" ref="F619:J619" si="344">SUM(F620)</f>
        <v>1949766</v>
      </c>
      <c r="G619" s="42">
        <f t="shared" si="321"/>
        <v>258778.41927135177</v>
      </c>
      <c r="H619" s="42">
        <f t="shared" si="344"/>
        <v>1949766</v>
      </c>
      <c r="I619" s="42">
        <f t="shared" si="323"/>
        <v>258778.41927135177</v>
      </c>
      <c r="J619" s="43">
        <f t="shared" si="344"/>
        <v>1949766</v>
      </c>
      <c r="K619" s="42">
        <f t="shared" si="324"/>
        <v>258778.41927135177</v>
      </c>
    </row>
    <row r="620" spans="1:11" x14ac:dyDescent="0.3">
      <c r="A620" s="44"/>
      <c r="B620" s="51"/>
      <c r="C620" s="51"/>
      <c r="D620" s="52">
        <v>3811</v>
      </c>
      <c r="E620" s="7" t="s">
        <v>17</v>
      </c>
      <c r="F620" s="86">
        <v>1949766</v>
      </c>
      <c r="G620" s="86">
        <f t="shared" si="321"/>
        <v>258778.41927135177</v>
      </c>
      <c r="H620" s="86">
        <v>1949766</v>
      </c>
      <c r="I620" s="86">
        <f t="shared" si="323"/>
        <v>258778.41927135177</v>
      </c>
      <c r="J620" s="87">
        <v>1949766</v>
      </c>
      <c r="K620" s="86">
        <f t="shared" si="324"/>
        <v>258778.41927135177</v>
      </c>
    </row>
    <row r="621" spans="1:11" ht="27" customHeight="1" x14ac:dyDescent="0.3">
      <c r="A621" s="28" t="s">
        <v>8</v>
      </c>
      <c r="B621" s="59" t="s">
        <v>73</v>
      </c>
      <c r="C621" s="59"/>
      <c r="D621" s="59"/>
      <c r="E621" s="30" t="s">
        <v>74</v>
      </c>
      <c r="F621" s="31">
        <f t="shared" ref="F621:J621" si="345">SUM(F622)</f>
        <v>909750</v>
      </c>
      <c r="G621" s="31">
        <f t="shared" si="321"/>
        <v>120744.57495520604</v>
      </c>
      <c r="H621" s="31">
        <f t="shared" si="345"/>
        <v>800000</v>
      </c>
      <c r="I621" s="31">
        <f t="shared" si="323"/>
        <v>106178.24673170084</v>
      </c>
      <c r="J621" s="32">
        <f t="shared" si="345"/>
        <v>800000</v>
      </c>
      <c r="K621" s="31">
        <f t="shared" si="324"/>
        <v>106178.24673170084</v>
      </c>
    </row>
    <row r="622" spans="1:11" x14ac:dyDescent="0.3">
      <c r="A622" s="33"/>
      <c r="B622" s="34"/>
      <c r="C622" s="34"/>
      <c r="D622" s="34">
        <v>11</v>
      </c>
      <c r="E622" s="35" t="s">
        <v>11</v>
      </c>
      <c r="F622" s="36">
        <f t="shared" ref="F622:J622" si="346">SUM(F624+F626+F631+F635)</f>
        <v>909750</v>
      </c>
      <c r="G622" s="36">
        <f t="shared" si="321"/>
        <v>120744.57495520604</v>
      </c>
      <c r="H622" s="36">
        <f t="shared" si="346"/>
        <v>800000</v>
      </c>
      <c r="I622" s="36">
        <f t="shared" si="323"/>
        <v>106178.24673170084</v>
      </c>
      <c r="J622" s="37">
        <f t="shared" si="346"/>
        <v>800000</v>
      </c>
      <c r="K622" s="36">
        <f t="shared" si="324"/>
        <v>106178.24673170084</v>
      </c>
    </row>
    <row r="623" spans="1:11" x14ac:dyDescent="0.3">
      <c r="A623" s="33"/>
      <c r="B623" s="34"/>
      <c r="C623" s="34"/>
      <c r="D623" s="34">
        <v>32</v>
      </c>
      <c r="E623" s="35"/>
      <c r="F623" s="36">
        <f>F624+F626+F631+F635</f>
        <v>909750</v>
      </c>
      <c r="G623" s="36">
        <f t="shared" si="321"/>
        <v>120744.57495520604</v>
      </c>
      <c r="H623" s="36">
        <f t="shared" ref="H623:J623" si="347">H624+H626+H631+H635</f>
        <v>800000</v>
      </c>
      <c r="I623" s="36">
        <f t="shared" si="323"/>
        <v>106178.24673170084</v>
      </c>
      <c r="J623" s="37">
        <f t="shared" si="347"/>
        <v>800000</v>
      </c>
      <c r="K623" s="36">
        <f t="shared" si="324"/>
        <v>106178.24673170084</v>
      </c>
    </row>
    <row r="624" spans="1:11" x14ac:dyDescent="0.3">
      <c r="A624" s="38"/>
      <c r="B624" s="39"/>
      <c r="C624" s="39"/>
      <c r="D624" s="40">
        <v>321</v>
      </c>
      <c r="E624" s="41" t="s">
        <v>25</v>
      </c>
      <c r="F624" s="42">
        <f t="shared" ref="F624:J624" si="348">SUM(F625)</f>
        <v>29367</v>
      </c>
      <c r="G624" s="42">
        <f t="shared" si="321"/>
        <v>3897.6707147123229</v>
      </c>
      <c r="H624" s="42">
        <f t="shared" si="348"/>
        <v>119367</v>
      </c>
      <c r="I624" s="42">
        <f t="shared" si="323"/>
        <v>15842.723472028667</v>
      </c>
      <c r="J624" s="43">
        <f t="shared" si="348"/>
        <v>119367</v>
      </c>
      <c r="K624" s="42">
        <f t="shared" si="324"/>
        <v>15842.723472028667</v>
      </c>
    </row>
    <row r="625" spans="1:11" x14ac:dyDescent="0.3">
      <c r="A625" s="44"/>
      <c r="B625" s="45"/>
      <c r="C625" s="45"/>
      <c r="D625" s="46">
        <v>3211</v>
      </c>
      <c r="E625" s="47" t="s">
        <v>26</v>
      </c>
      <c r="F625" s="4">
        <v>29367</v>
      </c>
      <c r="G625" s="4">
        <f t="shared" si="321"/>
        <v>3897.6707147123229</v>
      </c>
      <c r="H625" s="4">
        <v>119367</v>
      </c>
      <c r="I625" s="4">
        <f t="shared" si="323"/>
        <v>15842.723472028667</v>
      </c>
      <c r="J625" s="10">
        <v>119367</v>
      </c>
      <c r="K625" s="4">
        <f t="shared" si="324"/>
        <v>15842.723472028667</v>
      </c>
    </row>
    <row r="626" spans="1:11" x14ac:dyDescent="0.3">
      <c r="A626" s="38"/>
      <c r="B626" s="39"/>
      <c r="C626" s="39"/>
      <c r="D626" s="40">
        <v>323</v>
      </c>
      <c r="E626" s="41" t="s">
        <v>28</v>
      </c>
      <c r="F626" s="42">
        <f t="shared" ref="F626:J626" si="349">SUM(F627+F628+F629+F630)</f>
        <v>769774</v>
      </c>
      <c r="G626" s="42">
        <f t="shared" si="321"/>
        <v>102166.56712456034</v>
      </c>
      <c r="H626" s="42">
        <f t="shared" si="349"/>
        <v>428688</v>
      </c>
      <c r="I626" s="42">
        <f t="shared" si="323"/>
        <v>56896.675293649212</v>
      </c>
      <c r="J626" s="43">
        <f t="shared" si="349"/>
        <v>428688</v>
      </c>
      <c r="K626" s="42">
        <f t="shared" si="324"/>
        <v>56896.675293649212</v>
      </c>
    </row>
    <row r="627" spans="1:11" x14ac:dyDescent="0.3">
      <c r="A627" s="44"/>
      <c r="B627" s="55"/>
      <c r="C627" s="55"/>
      <c r="D627" s="52">
        <v>3233</v>
      </c>
      <c r="E627" s="7" t="s">
        <v>49</v>
      </c>
      <c r="F627" s="4">
        <v>87761</v>
      </c>
      <c r="G627" s="4">
        <f t="shared" si="321"/>
        <v>11647.886389275996</v>
      </c>
      <c r="H627" s="4">
        <v>99761</v>
      </c>
      <c r="I627" s="4">
        <f t="shared" si="323"/>
        <v>13240.560090251509</v>
      </c>
      <c r="J627" s="10">
        <v>99761</v>
      </c>
      <c r="K627" s="4">
        <f t="shared" si="324"/>
        <v>13240.560090251509</v>
      </c>
    </row>
    <row r="628" spans="1:11" x14ac:dyDescent="0.3">
      <c r="A628" s="44"/>
      <c r="B628" s="45"/>
      <c r="C628" s="45"/>
      <c r="D628" s="46">
        <v>3237</v>
      </c>
      <c r="E628" s="47" t="s">
        <v>29</v>
      </c>
      <c r="F628" s="4">
        <v>457013</v>
      </c>
      <c r="G628" s="4">
        <f t="shared" si="321"/>
        <v>60656.048841993492</v>
      </c>
      <c r="H628" s="4">
        <v>115973</v>
      </c>
      <c r="I628" s="4">
        <f t="shared" si="323"/>
        <v>15392.262260269426</v>
      </c>
      <c r="J628" s="10">
        <v>115973</v>
      </c>
      <c r="K628" s="4">
        <f t="shared" si="324"/>
        <v>15392.262260269426</v>
      </c>
    </row>
    <row r="629" spans="1:11" x14ac:dyDescent="0.3">
      <c r="A629" s="44"/>
      <c r="B629" s="45"/>
      <c r="C629" s="45"/>
      <c r="D629" s="46">
        <v>3235</v>
      </c>
      <c r="E629" s="47" t="s">
        <v>30</v>
      </c>
      <c r="F629" s="4">
        <v>0</v>
      </c>
      <c r="G629" s="4">
        <f t="shared" si="321"/>
        <v>0</v>
      </c>
      <c r="H629" s="4">
        <v>32243</v>
      </c>
      <c r="I629" s="4">
        <f t="shared" si="323"/>
        <v>4279.3815117127879</v>
      </c>
      <c r="J629" s="10">
        <v>32243</v>
      </c>
      <c r="K629" s="4">
        <f t="shared" si="324"/>
        <v>4279.3815117127879</v>
      </c>
    </row>
    <row r="630" spans="1:11" x14ac:dyDescent="0.3">
      <c r="A630" s="44"/>
      <c r="B630" s="45"/>
      <c r="C630" s="45"/>
      <c r="D630" s="46">
        <v>3239</v>
      </c>
      <c r="E630" s="47" t="s">
        <v>31</v>
      </c>
      <c r="F630" s="4">
        <v>225000</v>
      </c>
      <c r="G630" s="4">
        <f t="shared" si="321"/>
        <v>29862.631893290862</v>
      </c>
      <c r="H630" s="4">
        <v>180711</v>
      </c>
      <c r="I630" s="4">
        <f t="shared" si="323"/>
        <v>23984.471431415488</v>
      </c>
      <c r="J630" s="10">
        <v>180711</v>
      </c>
      <c r="K630" s="4">
        <f t="shared" si="324"/>
        <v>23984.471431415488</v>
      </c>
    </row>
    <row r="631" spans="1:11" x14ac:dyDescent="0.3">
      <c r="A631" s="38"/>
      <c r="B631" s="39"/>
      <c r="C631" s="39"/>
      <c r="D631" s="40">
        <v>329</v>
      </c>
      <c r="E631" s="41" t="s">
        <v>32</v>
      </c>
      <c r="F631" s="42">
        <f t="shared" ref="F631:J631" si="350">SUM(F632+F633+F634)</f>
        <v>110609</v>
      </c>
      <c r="G631" s="42">
        <f t="shared" si="321"/>
        <v>14680.337115933373</v>
      </c>
      <c r="H631" s="42">
        <f t="shared" si="350"/>
        <v>150609</v>
      </c>
      <c r="I631" s="42">
        <f t="shared" si="323"/>
        <v>19989.249452518416</v>
      </c>
      <c r="J631" s="43">
        <f t="shared" si="350"/>
        <v>150609</v>
      </c>
      <c r="K631" s="42">
        <f t="shared" si="324"/>
        <v>19989.249452518416</v>
      </c>
    </row>
    <row r="632" spans="1:11" ht="31.2" x14ac:dyDescent="0.3">
      <c r="A632" s="44"/>
      <c r="B632" s="51"/>
      <c r="C632" s="51"/>
      <c r="D632" s="52">
        <v>3291</v>
      </c>
      <c r="E632" s="7" t="s">
        <v>75</v>
      </c>
      <c r="F632" s="4">
        <v>47517</v>
      </c>
      <c r="G632" s="4">
        <f t="shared" si="321"/>
        <v>6306.5896874377859</v>
      </c>
      <c r="H632" s="4">
        <v>87517</v>
      </c>
      <c r="I632" s="4">
        <f t="shared" si="323"/>
        <v>11615.502024022828</v>
      </c>
      <c r="J632" s="10">
        <v>87517</v>
      </c>
      <c r="K632" s="4">
        <f t="shared" si="324"/>
        <v>11615.502024022828</v>
      </c>
    </row>
    <row r="633" spans="1:11" x14ac:dyDescent="0.3">
      <c r="A633" s="44"/>
      <c r="B633" s="45"/>
      <c r="C633" s="45"/>
      <c r="D633" s="46">
        <v>3293</v>
      </c>
      <c r="E633" s="47" t="s">
        <v>33</v>
      </c>
      <c r="F633" s="4">
        <v>16424</v>
      </c>
      <c r="G633" s="4">
        <f t="shared" si="321"/>
        <v>2179.8394054018181</v>
      </c>
      <c r="H633" s="4">
        <v>16424</v>
      </c>
      <c r="I633" s="4">
        <f t="shared" si="323"/>
        <v>2179.8394054018181</v>
      </c>
      <c r="J633" s="10">
        <v>16424</v>
      </c>
      <c r="K633" s="4">
        <f t="shared" si="324"/>
        <v>2179.8394054018181</v>
      </c>
    </row>
    <row r="634" spans="1:11" x14ac:dyDescent="0.3">
      <c r="A634" s="44"/>
      <c r="B634" s="45"/>
      <c r="C634" s="45"/>
      <c r="D634" s="46">
        <v>3299</v>
      </c>
      <c r="E634" s="47" t="s">
        <v>32</v>
      </c>
      <c r="F634" s="4">
        <v>46668</v>
      </c>
      <c r="G634" s="4">
        <f t="shared" si="321"/>
        <v>6193.908023093768</v>
      </c>
      <c r="H634" s="4">
        <v>46668</v>
      </c>
      <c r="I634" s="4">
        <f t="shared" si="323"/>
        <v>6193.908023093768</v>
      </c>
      <c r="J634" s="10">
        <v>46668</v>
      </c>
      <c r="K634" s="4">
        <f t="shared" si="324"/>
        <v>6193.908023093768</v>
      </c>
    </row>
    <row r="635" spans="1:11" ht="31.2" x14ac:dyDescent="0.3">
      <c r="A635" s="38"/>
      <c r="B635" s="39"/>
      <c r="C635" s="39"/>
      <c r="D635" s="40">
        <v>324</v>
      </c>
      <c r="E635" s="41" t="s">
        <v>34</v>
      </c>
      <c r="F635" s="42">
        <f t="shared" ref="F635:J635" si="351">SUM(F636)</f>
        <v>0</v>
      </c>
      <c r="G635" s="42">
        <f t="shared" si="321"/>
        <v>0</v>
      </c>
      <c r="H635" s="42">
        <f t="shared" si="351"/>
        <v>101336</v>
      </c>
      <c r="I635" s="42">
        <f t="shared" si="323"/>
        <v>13449.598513504545</v>
      </c>
      <c r="J635" s="43">
        <f t="shared" si="351"/>
        <v>101336</v>
      </c>
      <c r="K635" s="42">
        <f t="shared" si="324"/>
        <v>13449.598513504545</v>
      </c>
    </row>
    <row r="636" spans="1:11" ht="31.2" x14ac:dyDescent="0.3">
      <c r="A636" s="44"/>
      <c r="B636" s="55"/>
      <c r="C636" s="55"/>
      <c r="D636" s="52">
        <v>3241</v>
      </c>
      <c r="E636" s="7" t="s">
        <v>35</v>
      </c>
      <c r="F636" s="4"/>
      <c r="G636" s="4">
        <f t="shared" si="321"/>
        <v>0</v>
      </c>
      <c r="H636" s="4">
        <v>101336</v>
      </c>
      <c r="I636" s="4">
        <f t="shared" si="323"/>
        <v>13449.598513504545</v>
      </c>
      <c r="J636" s="10">
        <v>101336</v>
      </c>
      <c r="K636" s="4">
        <f t="shared" si="324"/>
        <v>13449.598513504545</v>
      </c>
    </row>
    <row r="637" spans="1:11" x14ac:dyDescent="0.3">
      <c r="A637" s="28" t="s">
        <v>8</v>
      </c>
      <c r="B637" s="29" t="s">
        <v>76</v>
      </c>
      <c r="C637" s="29"/>
      <c r="D637" s="59"/>
      <c r="E637" s="30" t="s">
        <v>77</v>
      </c>
      <c r="F637" s="31">
        <f t="shared" ref="F637:J637" si="352">SUM(F638+F645)</f>
        <v>2892989</v>
      </c>
      <c r="G637" s="31">
        <f t="shared" si="321"/>
        <v>383965.6247926206</v>
      </c>
      <c r="H637" s="31">
        <f t="shared" si="352"/>
        <v>2892989</v>
      </c>
      <c r="I637" s="31">
        <f t="shared" si="323"/>
        <v>383965.6247926206</v>
      </c>
      <c r="J637" s="32">
        <f t="shared" si="352"/>
        <v>2902989</v>
      </c>
      <c r="K637" s="31">
        <f t="shared" si="324"/>
        <v>385292.85287676688</v>
      </c>
    </row>
    <row r="638" spans="1:11" x14ac:dyDescent="0.3">
      <c r="A638" s="33"/>
      <c r="B638" s="34"/>
      <c r="C638" s="34"/>
      <c r="D638" s="34">
        <v>11</v>
      </c>
      <c r="E638" s="35" t="s">
        <v>11</v>
      </c>
      <c r="F638" s="36">
        <f t="shared" ref="F638:J638" si="353">SUM(F640+F643)</f>
        <v>1990000</v>
      </c>
      <c r="G638" s="36">
        <f t="shared" si="321"/>
        <v>264118.38874510583</v>
      </c>
      <c r="H638" s="36">
        <f t="shared" si="353"/>
        <v>1990000</v>
      </c>
      <c r="I638" s="36">
        <f t="shared" si="323"/>
        <v>264118.38874510583</v>
      </c>
      <c r="J638" s="37">
        <f t="shared" si="353"/>
        <v>2000000</v>
      </c>
      <c r="K638" s="36">
        <f t="shared" si="324"/>
        <v>265445.6168292521</v>
      </c>
    </row>
    <row r="639" spans="1:11" x14ac:dyDescent="0.3">
      <c r="A639" s="33"/>
      <c r="B639" s="34"/>
      <c r="C639" s="34"/>
      <c r="D639" s="34">
        <v>32</v>
      </c>
      <c r="E639" s="35"/>
      <c r="F639" s="36"/>
      <c r="G639" s="36">
        <f t="shared" si="321"/>
        <v>0</v>
      </c>
      <c r="H639" s="36"/>
      <c r="I639" s="36">
        <f t="shared" si="323"/>
        <v>0</v>
      </c>
      <c r="J639" s="37"/>
      <c r="K639" s="36">
        <f t="shared" si="324"/>
        <v>0</v>
      </c>
    </row>
    <row r="640" spans="1:11" s="2" customFormat="1" x14ac:dyDescent="0.3">
      <c r="A640" s="38"/>
      <c r="B640" s="39"/>
      <c r="C640" s="39"/>
      <c r="D640" s="40">
        <v>323</v>
      </c>
      <c r="E640" s="41" t="s">
        <v>28</v>
      </c>
      <c r="F640" s="42">
        <f t="shared" ref="F640:J640" si="354">SUM(F641)</f>
        <v>0</v>
      </c>
      <c r="G640" s="42">
        <f t="shared" si="321"/>
        <v>0</v>
      </c>
      <c r="H640" s="42">
        <f t="shared" si="354"/>
        <v>0</v>
      </c>
      <c r="I640" s="42">
        <f t="shared" si="323"/>
        <v>0</v>
      </c>
      <c r="J640" s="43">
        <f t="shared" si="354"/>
        <v>0</v>
      </c>
      <c r="K640" s="42">
        <f t="shared" si="324"/>
        <v>0</v>
      </c>
    </row>
    <row r="641" spans="1:11" x14ac:dyDescent="0.3">
      <c r="A641" s="44"/>
      <c r="B641" s="55"/>
      <c r="C641" s="55"/>
      <c r="D641" s="52">
        <v>3237</v>
      </c>
      <c r="E641" s="7" t="s">
        <v>29</v>
      </c>
      <c r="F641" s="53">
        <v>0</v>
      </c>
      <c r="G641" s="53">
        <f t="shared" si="321"/>
        <v>0</v>
      </c>
      <c r="H641" s="53">
        <v>0</v>
      </c>
      <c r="I641" s="53">
        <f t="shared" si="323"/>
        <v>0</v>
      </c>
      <c r="J641" s="54">
        <v>0</v>
      </c>
      <c r="K641" s="53">
        <f t="shared" si="324"/>
        <v>0</v>
      </c>
    </row>
    <row r="642" spans="1:11" s="2" customFormat="1" x14ac:dyDescent="0.3">
      <c r="A642" s="33"/>
      <c r="B642" s="34"/>
      <c r="C642" s="34"/>
      <c r="D642" s="50">
        <v>38</v>
      </c>
      <c r="E642" s="35"/>
      <c r="F642" s="36">
        <f>F643</f>
        <v>1990000</v>
      </c>
      <c r="G642" s="36">
        <f t="shared" si="321"/>
        <v>264118.38874510583</v>
      </c>
      <c r="H642" s="36">
        <f t="shared" ref="H642:J642" si="355">H643</f>
        <v>1990000</v>
      </c>
      <c r="I642" s="36">
        <f t="shared" si="323"/>
        <v>264118.38874510583</v>
      </c>
      <c r="J642" s="37">
        <f t="shared" si="355"/>
        <v>2000000</v>
      </c>
      <c r="K642" s="36">
        <f t="shared" si="324"/>
        <v>265445.6168292521</v>
      </c>
    </row>
    <row r="643" spans="1:11" s="2" customFormat="1" x14ac:dyDescent="0.3">
      <c r="A643" s="38"/>
      <c r="B643" s="39"/>
      <c r="C643" s="39"/>
      <c r="D643" s="40">
        <v>381</v>
      </c>
      <c r="E643" s="41" t="s">
        <v>16</v>
      </c>
      <c r="F643" s="42">
        <f t="shared" ref="F643:J643" si="356">SUM(F644)</f>
        <v>1990000</v>
      </c>
      <c r="G643" s="42">
        <f t="shared" si="321"/>
        <v>264118.38874510583</v>
      </c>
      <c r="H643" s="42">
        <f t="shared" si="356"/>
        <v>1990000</v>
      </c>
      <c r="I643" s="42">
        <f t="shared" si="323"/>
        <v>264118.38874510583</v>
      </c>
      <c r="J643" s="43">
        <f t="shared" si="356"/>
        <v>2000000</v>
      </c>
      <c r="K643" s="42">
        <f t="shared" si="324"/>
        <v>265445.6168292521</v>
      </c>
    </row>
    <row r="644" spans="1:11" x14ac:dyDescent="0.3">
      <c r="A644" s="44"/>
      <c r="B644" s="55"/>
      <c r="C644" s="55"/>
      <c r="D644" s="52">
        <v>3811</v>
      </c>
      <c r="E644" s="7" t="s">
        <v>17</v>
      </c>
      <c r="F644" s="53">
        <v>1990000</v>
      </c>
      <c r="G644" s="53">
        <f t="shared" si="321"/>
        <v>264118.38874510583</v>
      </c>
      <c r="H644" s="53">
        <v>1990000</v>
      </c>
      <c r="I644" s="53">
        <f t="shared" si="323"/>
        <v>264118.38874510583</v>
      </c>
      <c r="J644" s="54">
        <v>2000000</v>
      </c>
      <c r="K644" s="53">
        <f t="shared" si="324"/>
        <v>265445.6168292521</v>
      </c>
    </row>
    <row r="645" spans="1:11" x14ac:dyDescent="0.3">
      <c r="A645" s="33"/>
      <c r="B645" s="34"/>
      <c r="C645" s="34"/>
      <c r="D645" s="34">
        <v>41</v>
      </c>
      <c r="E645" s="35" t="s">
        <v>18</v>
      </c>
      <c r="F645" s="36">
        <f>SUM(F647)</f>
        <v>902989</v>
      </c>
      <c r="G645" s="36">
        <f t="shared" si="321"/>
        <v>119847.23604751476</v>
      </c>
      <c r="H645" s="36">
        <f>SUM(H647)</f>
        <v>902989</v>
      </c>
      <c r="I645" s="36">
        <f t="shared" si="323"/>
        <v>119847.23604751476</v>
      </c>
      <c r="J645" s="37">
        <f>SUM(J647)</f>
        <v>902989</v>
      </c>
      <c r="K645" s="36">
        <f t="shared" si="324"/>
        <v>119847.23604751476</v>
      </c>
    </row>
    <row r="646" spans="1:11" x14ac:dyDescent="0.3">
      <c r="A646" s="33"/>
      <c r="B646" s="34"/>
      <c r="C646" s="34"/>
      <c r="D646" s="34">
        <v>38</v>
      </c>
      <c r="E646" s="35"/>
      <c r="F646" s="36">
        <f>F647</f>
        <v>902989</v>
      </c>
      <c r="G646" s="36">
        <f t="shared" si="321"/>
        <v>119847.23604751476</v>
      </c>
      <c r="H646" s="36">
        <f t="shared" ref="H646:J646" si="357">H647</f>
        <v>902989</v>
      </c>
      <c r="I646" s="36">
        <f t="shared" si="323"/>
        <v>119847.23604751476</v>
      </c>
      <c r="J646" s="37">
        <f t="shared" si="357"/>
        <v>902989</v>
      </c>
      <c r="K646" s="36">
        <f t="shared" si="324"/>
        <v>119847.23604751476</v>
      </c>
    </row>
    <row r="647" spans="1:11" s="2" customFormat="1" x14ac:dyDescent="0.3">
      <c r="A647" s="38"/>
      <c r="B647" s="39"/>
      <c r="C647" s="39"/>
      <c r="D647" s="40">
        <v>381</v>
      </c>
      <c r="E647" s="41" t="s">
        <v>16</v>
      </c>
      <c r="F647" s="42">
        <f t="shared" ref="F647:J647" si="358">SUM(F648)</f>
        <v>902989</v>
      </c>
      <c r="G647" s="42">
        <f t="shared" si="321"/>
        <v>119847.23604751476</v>
      </c>
      <c r="H647" s="42">
        <f t="shared" si="358"/>
        <v>902989</v>
      </c>
      <c r="I647" s="42">
        <f t="shared" si="323"/>
        <v>119847.23604751476</v>
      </c>
      <c r="J647" s="43">
        <f t="shared" si="358"/>
        <v>902989</v>
      </c>
      <c r="K647" s="42">
        <f t="shared" si="324"/>
        <v>119847.23604751476</v>
      </c>
    </row>
    <row r="648" spans="1:11" x14ac:dyDescent="0.3">
      <c r="A648" s="44"/>
      <c r="B648" s="51"/>
      <c r="C648" s="51"/>
      <c r="D648" s="52">
        <v>3811</v>
      </c>
      <c r="E648" s="7" t="s">
        <v>17</v>
      </c>
      <c r="F648" s="53">
        <v>902989</v>
      </c>
      <c r="G648" s="53">
        <f t="shared" ref="G648:G711" si="359">F648/7.5345</f>
        <v>119847.23604751476</v>
      </c>
      <c r="H648" s="53">
        <v>902989</v>
      </c>
      <c r="I648" s="53">
        <f t="shared" ref="I648:I711" si="360">H648/7.5345</f>
        <v>119847.23604751476</v>
      </c>
      <c r="J648" s="54">
        <v>902989</v>
      </c>
      <c r="K648" s="53">
        <f t="shared" ref="K648:K711" si="361">J648/7.5345</f>
        <v>119847.23604751476</v>
      </c>
    </row>
    <row r="649" spans="1:11" ht="31.2" x14ac:dyDescent="0.3">
      <c r="A649" s="28" t="s">
        <v>8</v>
      </c>
      <c r="B649" s="29" t="s">
        <v>78</v>
      </c>
      <c r="C649" s="29"/>
      <c r="D649" s="59"/>
      <c r="E649" s="30" t="s">
        <v>79</v>
      </c>
      <c r="F649" s="31">
        <f t="shared" ref="F649:J652" si="362">SUM(F650)</f>
        <v>5100000</v>
      </c>
      <c r="G649" s="31">
        <f t="shared" si="359"/>
        <v>676886.32291459281</v>
      </c>
      <c r="H649" s="31">
        <f t="shared" si="362"/>
        <v>1000000</v>
      </c>
      <c r="I649" s="31">
        <f t="shared" si="360"/>
        <v>132722.80841462605</v>
      </c>
      <c r="J649" s="32">
        <f t="shared" si="362"/>
        <v>1000000</v>
      </c>
      <c r="K649" s="31">
        <f t="shared" si="361"/>
        <v>132722.80841462605</v>
      </c>
    </row>
    <row r="650" spans="1:11" x14ac:dyDescent="0.3">
      <c r="A650" s="33"/>
      <c r="B650" s="34"/>
      <c r="C650" s="34"/>
      <c r="D650" s="34">
        <v>11</v>
      </c>
      <c r="E650" s="35" t="s">
        <v>11</v>
      </c>
      <c r="F650" s="36">
        <f>SUM(F652)</f>
        <v>5100000</v>
      </c>
      <c r="G650" s="36">
        <f t="shared" si="359"/>
        <v>676886.32291459281</v>
      </c>
      <c r="H650" s="36">
        <f>SUM(H652)</f>
        <v>1000000</v>
      </c>
      <c r="I650" s="36">
        <f t="shared" si="360"/>
        <v>132722.80841462605</v>
      </c>
      <c r="J650" s="37">
        <f>SUM(J652)</f>
        <v>1000000</v>
      </c>
      <c r="K650" s="36">
        <f t="shared" si="361"/>
        <v>132722.80841462605</v>
      </c>
    </row>
    <row r="651" spans="1:11" x14ac:dyDescent="0.3">
      <c r="A651" s="33"/>
      <c r="B651" s="34"/>
      <c r="C651" s="34"/>
      <c r="D651" s="34">
        <v>37</v>
      </c>
      <c r="E651" s="35"/>
      <c r="F651" s="36">
        <f>F652</f>
        <v>5100000</v>
      </c>
      <c r="G651" s="36">
        <f t="shared" si="359"/>
        <v>676886.32291459281</v>
      </c>
      <c r="H651" s="36">
        <f t="shared" ref="H651:J651" si="363">H652</f>
        <v>1000000</v>
      </c>
      <c r="I651" s="36">
        <f t="shared" si="360"/>
        <v>132722.80841462605</v>
      </c>
      <c r="J651" s="37">
        <f t="shared" si="363"/>
        <v>1000000</v>
      </c>
      <c r="K651" s="36">
        <f t="shared" si="361"/>
        <v>132722.80841462605</v>
      </c>
    </row>
    <row r="652" spans="1:11" s="2" customFormat="1" ht="31.2" x14ac:dyDescent="0.3">
      <c r="A652" s="38"/>
      <c r="B652" s="39"/>
      <c r="C652" s="39"/>
      <c r="D652" s="40">
        <v>372</v>
      </c>
      <c r="E652" s="41" t="s">
        <v>21</v>
      </c>
      <c r="F652" s="42">
        <f t="shared" si="362"/>
        <v>5100000</v>
      </c>
      <c r="G652" s="42">
        <f t="shared" si="359"/>
        <v>676886.32291459281</v>
      </c>
      <c r="H652" s="42">
        <f t="shared" si="362"/>
        <v>1000000</v>
      </c>
      <c r="I652" s="42">
        <f t="shared" si="360"/>
        <v>132722.80841462605</v>
      </c>
      <c r="J652" s="43">
        <f t="shared" si="362"/>
        <v>1000000</v>
      </c>
      <c r="K652" s="42">
        <f t="shared" si="361"/>
        <v>132722.80841462605</v>
      </c>
    </row>
    <row r="653" spans="1:11" ht="31.2" x14ac:dyDescent="0.3">
      <c r="A653" s="44"/>
      <c r="B653" s="55"/>
      <c r="C653" s="55"/>
      <c r="D653" s="52">
        <v>3721</v>
      </c>
      <c r="E653" s="7" t="s">
        <v>22</v>
      </c>
      <c r="F653" s="4">
        <v>5100000</v>
      </c>
      <c r="G653" s="4">
        <f t="shared" si="359"/>
        <v>676886.32291459281</v>
      </c>
      <c r="H653" s="4">
        <v>1000000</v>
      </c>
      <c r="I653" s="4">
        <f t="shared" si="360"/>
        <v>132722.80841462605</v>
      </c>
      <c r="J653" s="10">
        <v>1000000</v>
      </c>
      <c r="K653" s="4">
        <f t="shared" si="361"/>
        <v>132722.80841462605</v>
      </c>
    </row>
    <row r="654" spans="1:11" ht="31.2" x14ac:dyDescent="0.3">
      <c r="A654" s="28" t="s">
        <v>8</v>
      </c>
      <c r="B654" s="29" t="s">
        <v>230</v>
      </c>
      <c r="C654" s="29"/>
      <c r="D654" s="59"/>
      <c r="E654" s="30" t="s">
        <v>231</v>
      </c>
      <c r="F654" s="31">
        <f t="shared" ref="F654:J656" si="364">SUM(F655)</f>
        <v>7500000</v>
      </c>
      <c r="G654" s="31">
        <f t="shared" si="359"/>
        <v>995421.06310969533</v>
      </c>
      <c r="H654" s="31">
        <f t="shared" si="364"/>
        <v>0</v>
      </c>
      <c r="I654" s="31">
        <f t="shared" si="360"/>
        <v>0</v>
      </c>
      <c r="J654" s="32">
        <f t="shared" si="364"/>
        <v>0</v>
      </c>
      <c r="K654" s="31">
        <f t="shared" si="361"/>
        <v>0</v>
      </c>
    </row>
    <row r="655" spans="1:11" x14ac:dyDescent="0.3">
      <c r="A655" s="33"/>
      <c r="B655" s="34"/>
      <c r="C655" s="34"/>
      <c r="D655" s="34">
        <v>11</v>
      </c>
      <c r="E655" s="35" t="s">
        <v>11</v>
      </c>
      <c r="F655" s="36">
        <f t="shared" si="364"/>
        <v>7500000</v>
      </c>
      <c r="G655" s="36">
        <f t="shared" si="359"/>
        <v>995421.06310969533</v>
      </c>
      <c r="H655" s="36">
        <f t="shared" si="364"/>
        <v>0</v>
      </c>
      <c r="I655" s="36">
        <f t="shared" si="360"/>
        <v>0</v>
      </c>
      <c r="J655" s="37">
        <f t="shared" si="364"/>
        <v>0</v>
      </c>
      <c r="K655" s="36">
        <f t="shared" si="361"/>
        <v>0</v>
      </c>
    </row>
    <row r="656" spans="1:11" s="2" customFormat="1" x14ac:dyDescent="0.3">
      <c r="A656" s="38"/>
      <c r="B656" s="39"/>
      <c r="C656" s="39"/>
      <c r="D656" s="40">
        <v>381</v>
      </c>
      <c r="E656" s="41" t="s">
        <v>16</v>
      </c>
      <c r="F656" s="42">
        <f t="shared" si="364"/>
        <v>7500000</v>
      </c>
      <c r="G656" s="42">
        <f t="shared" si="359"/>
        <v>995421.06310969533</v>
      </c>
      <c r="H656" s="42">
        <f t="shared" si="364"/>
        <v>0</v>
      </c>
      <c r="I656" s="42">
        <f t="shared" si="360"/>
        <v>0</v>
      </c>
      <c r="J656" s="43">
        <f t="shared" si="364"/>
        <v>0</v>
      </c>
      <c r="K656" s="42">
        <f t="shared" si="361"/>
        <v>0</v>
      </c>
    </row>
    <row r="657" spans="1:11" x14ac:dyDescent="0.3">
      <c r="A657" s="44"/>
      <c r="B657" s="55"/>
      <c r="C657" s="55"/>
      <c r="D657" s="52">
        <v>3811</v>
      </c>
      <c r="E657" s="7" t="s">
        <v>17</v>
      </c>
      <c r="F657" s="4">
        <v>7500000</v>
      </c>
      <c r="G657" s="4">
        <f t="shared" si="359"/>
        <v>995421.06310969533</v>
      </c>
      <c r="H657" s="4">
        <v>0</v>
      </c>
      <c r="I657" s="4">
        <f t="shared" si="360"/>
        <v>0</v>
      </c>
      <c r="J657" s="10">
        <v>0</v>
      </c>
      <c r="K657" s="4">
        <f t="shared" si="361"/>
        <v>0</v>
      </c>
    </row>
    <row r="658" spans="1:11" ht="31.2" x14ac:dyDescent="0.3">
      <c r="A658" s="28" t="s">
        <v>8</v>
      </c>
      <c r="B658" s="29" t="s">
        <v>202</v>
      </c>
      <c r="C658" s="29"/>
      <c r="D658" s="59"/>
      <c r="E658" s="30" t="s">
        <v>80</v>
      </c>
      <c r="F658" s="31">
        <f t="shared" ref="F658:J658" si="365">SUM(F659)</f>
        <v>30981000</v>
      </c>
      <c r="G658" s="31">
        <f t="shared" si="359"/>
        <v>4111885.3274935298</v>
      </c>
      <c r="H658" s="31">
        <f t="shared" si="365"/>
        <v>31150000</v>
      </c>
      <c r="I658" s="31">
        <f t="shared" si="360"/>
        <v>4134315.4821156012</v>
      </c>
      <c r="J658" s="32">
        <f t="shared" si="365"/>
        <v>34074693</v>
      </c>
      <c r="K658" s="31">
        <f t="shared" si="361"/>
        <v>4522488.9508261988</v>
      </c>
    </row>
    <row r="659" spans="1:11" x14ac:dyDescent="0.3">
      <c r="A659" s="33"/>
      <c r="B659" s="34"/>
      <c r="C659" s="34"/>
      <c r="D659" s="34">
        <v>11</v>
      </c>
      <c r="E659" s="35" t="s">
        <v>11</v>
      </c>
      <c r="F659" s="36">
        <f t="shared" ref="F659:J659" si="366">F663+F666+F661</f>
        <v>30981000</v>
      </c>
      <c r="G659" s="36">
        <f t="shared" si="359"/>
        <v>4111885.3274935298</v>
      </c>
      <c r="H659" s="36">
        <f t="shared" si="366"/>
        <v>31150000</v>
      </c>
      <c r="I659" s="36">
        <f t="shared" si="360"/>
        <v>4134315.4821156012</v>
      </c>
      <c r="J659" s="37">
        <f t="shared" si="366"/>
        <v>34074693</v>
      </c>
      <c r="K659" s="36">
        <f t="shared" si="361"/>
        <v>4522488.9508261988</v>
      </c>
    </row>
    <row r="660" spans="1:11" x14ac:dyDescent="0.3">
      <c r="A660" s="33"/>
      <c r="B660" s="34"/>
      <c r="C660" s="34"/>
      <c r="D660" s="34">
        <v>32</v>
      </c>
      <c r="E660" s="35"/>
      <c r="F660" s="36">
        <f>F661+F663</f>
        <v>381000</v>
      </c>
      <c r="G660" s="36">
        <f t="shared" si="359"/>
        <v>50567.39000597252</v>
      </c>
      <c r="H660" s="36">
        <f t="shared" ref="H660:J660" si="367">H661+H663</f>
        <v>550000</v>
      </c>
      <c r="I660" s="36">
        <f t="shared" si="360"/>
        <v>72997.544628044328</v>
      </c>
      <c r="J660" s="37">
        <f t="shared" si="367"/>
        <v>550000</v>
      </c>
      <c r="K660" s="36">
        <f t="shared" si="361"/>
        <v>72997.544628044328</v>
      </c>
    </row>
    <row r="661" spans="1:11" s="2" customFormat="1" x14ac:dyDescent="0.3">
      <c r="A661" s="38"/>
      <c r="B661" s="39"/>
      <c r="C661" s="39"/>
      <c r="D661" s="40">
        <v>321</v>
      </c>
      <c r="E661" s="41" t="s">
        <v>220</v>
      </c>
      <c r="F661" s="42">
        <f t="shared" ref="F661:J663" si="368">F662</f>
        <v>50000</v>
      </c>
      <c r="G661" s="42">
        <f t="shared" si="359"/>
        <v>6636.1404207313026</v>
      </c>
      <c r="H661" s="42">
        <f t="shared" si="368"/>
        <v>50000</v>
      </c>
      <c r="I661" s="42">
        <f t="shared" si="360"/>
        <v>6636.1404207313026</v>
      </c>
      <c r="J661" s="43">
        <f t="shared" si="368"/>
        <v>50000</v>
      </c>
      <c r="K661" s="42">
        <f t="shared" si="361"/>
        <v>6636.1404207313026</v>
      </c>
    </row>
    <row r="662" spans="1:11" x14ac:dyDescent="0.3">
      <c r="A662" s="44"/>
      <c r="B662" s="55"/>
      <c r="C662" s="55"/>
      <c r="D662" s="52">
        <v>3211</v>
      </c>
      <c r="E662" s="7" t="s">
        <v>26</v>
      </c>
      <c r="F662" s="53">
        <v>50000</v>
      </c>
      <c r="G662" s="53">
        <f t="shared" si="359"/>
        <v>6636.1404207313026</v>
      </c>
      <c r="H662" s="53">
        <v>50000</v>
      </c>
      <c r="I662" s="53">
        <f t="shared" si="360"/>
        <v>6636.1404207313026</v>
      </c>
      <c r="J662" s="54">
        <v>50000</v>
      </c>
      <c r="K662" s="53">
        <f t="shared" si="361"/>
        <v>6636.1404207313026</v>
      </c>
    </row>
    <row r="663" spans="1:11" s="2" customFormat="1" x14ac:dyDescent="0.3">
      <c r="A663" s="38"/>
      <c r="B663" s="39"/>
      <c r="C663" s="39"/>
      <c r="D663" s="40">
        <v>323</v>
      </c>
      <c r="E663" s="41" t="s">
        <v>28</v>
      </c>
      <c r="F663" s="42">
        <f t="shared" si="368"/>
        <v>331000</v>
      </c>
      <c r="G663" s="42">
        <f t="shared" si="359"/>
        <v>43931.249585241225</v>
      </c>
      <c r="H663" s="42">
        <f t="shared" si="368"/>
        <v>500000</v>
      </c>
      <c r="I663" s="42">
        <f t="shared" si="360"/>
        <v>66361.404207313026</v>
      </c>
      <c r="J663" s="43">
        <f t="shared" si="368"/>
        <v>500000</v>
      </c>
      <c r="K663" s="42">
        <f t="shared" si="361"/>
        <v>66361.404207313026</v>
      </c>
    </row>
    <row r="664" spans="1:11" x14ac:dyDescent="0.3">
      <c r="A664" s="44"/>
      <c r="B664" s="55"/>
      <c r="C664" s="55"/>
      <c r="D664" s="52">
        <v>3237</v>
      </c>
      <c r="E664" s="7" t="s">
        <v>29</v>
      </c>
      <c r="F664" s="53">
        <v>331000</v>
      </c>
      <c r="G664" s="53">
        <f t="shared" si="359"/>
        <v>43931.249585241225</v>
      </c>
      <c r="H664" s="53">
        <v>500000</v>
      </c>
      <c r="I664" s="53">
        <f t="shared" si="360"/>
        <v>66361.404207313026</v>
      </c>
      <c r="J664" s="54">
        <v>500000</v>
      </c>
      <c r="K664" s="53">
        <f t="shared" si="361"/>
        <v>66361.404207313026</v>
      </c>
    </row>
    <row r="665" spans="1:11" s="2" customFormat="1" x14ac:dyDescent="0.3">
      <c r="A665" s="33"/>
      <c r="B665" s="34"/>
      <c r="C665" s="34"/>
      <c r="D665" s="50">
        <v>36</v>
      </c>
      <c r="E665" s="35"/>
      <c r="F665" s="36">
        <f>F666</f>
        <v>30600000</v>
      </c>
      <c r="G665" s="36">
        <f t="shared" si="359"/>
        <v>4061317.9374875571</v>
      </c>
      <c r="H665" s="36">
        <f t="shared" ref="H665:J665" si="369">H666</f>
        <v>30600000</v>
      </c>
      <c r="I665" s="36">
        <f t="shared" si="360"/>
        <v>4061317.9374875571</v>
      </c>
      <c r="J665" s="37">
        <f t="shared" si="369"/>
        <v>33524693</v>
      </c>
      <c r="K665" s="36">
        <f t="shared" si="361"/>
        <v>4449491.4061981551</v>
      </c>
    </row>
    <row r="666" spans="1:11" s="2" customFormat="1" x14ac:dyDescent="0.3">
      <c r="A666" s="38"/>
      <c r="B666" s="39"/>
      <c r="C666" s="39"/>
      <c r="D666" s="40">
        <v>363</v>
      </c>
      <c r="E666" s="41" t="s">
        <v>12</v>
      </c>
      <c r="F666" s="42">
        <f t="shared" ref="F666:J666" si="370">SUM(F667)</f>
        <v>30600000</v>
      </c>
      <c r="G666" s="42">
        <f t="shared" si="359"/>
        <v>4061317.9374875571</v>
      </c>
      <c r="H666" s="42">
        <f t="shared" si="370"/>
        <v>30600000</v>
      </c>
      <c r="I666" s="42">
        <f t="shared" si="360"/>
        <v>4061317.9374875571</v>
      </c>
      <c r="J666" s="43">
        <f t="shared" si="370"/>
        <v>33524693</v>
      </c>
      <c r="K666" s="42">
        <f t="shared" si="361"/>
        <v>4449491.4061981551</v>
      </c>
    </row>
    <row r="667" spans="1:11" ht="31.2" x14ac:dyDescent="0.3">
      <c r="A667" s="44"/>
      <c r="B667" s="55"/>
      <c r="C667" s="55"/>
      <c r="D667" s="52">
        <v>3632</v>
      </c>
      <c r="E667" s="7" t="s">
        <v>81</v>
      </c>
      <c r="F667" s="53">
        <v>30600000</v>
      </c>
      <c r="G667" s="53">
        <f t="shared" si="359"/>
        <v>4061317.9374875571</v>
      </c>
      <c r="H667" s="53">
        <v>30600000</v>
      </c>
      <c r="I667" s="53">
        <f t="shared" si="360"/>
        <v>4061317.9374875571</v>
      </c>
      <c r="J667" s="54">
        <v>33524693</v>
      </c>
      <c r="K667" s="53">
        <f t="shared" si="361"/>
        <v>4449491.4061981551</v>
      </c>
    </row>
    <row r="668" spans="1:11" ht="31.2" x14ac:dyDescent="0.3">
      <c r="A668" s="28" t="s">
        <v>8</v>
      </c>
      <c r="B668" s="29" t="s">
        <v>82</v>
      </c>
      <c r="C668" s="29"/>
      <c r="D668" s="59"/>
      <c r="E668" s="30" t="s">
        <v>83</v>
      </c>
      <c r="F668" s="31">
        <f t="shared" ref="F668:J668" si="371">SUM(F669)</f>
        <v>220121</v>
      </c>
      <c r="G668" s="31">
        <f t="shared" si="359"/>
        <v>29215.0773110359</v>
      </c>
      <c r="H668" s="31">
        <f t="shared" si="371"/>
        <v>220121</v>
      </c>
      <c r="I668" s="31">
        <f t="shared" si="360"/>
        <v>29215.0773110359</v>
      </c>
      <c r="J668" s="32">
        <f t="shared" si="371"/>
        <v>220121</v>
      </c>
      <c r="K668" s="31">
        <f t="shared" si="361"/>
        <v>29215.0773110359</v>
      </c>
    </row>
    <row r="669" spans="1:11" x14ac:dyDescent="0.3">
      <c r="A669" s="33"/>
      <c r="B669" s="34"/>
      <c r="C669" s="34"/>
      <c r="D669" s="34">
        <v>11</v>
      </c>
      <c r="E669" s="35" t="s">
        <v>11</v>
      </c>
      <c r="F669" s="36">
        <f t="shared" ref="F669:J669" si="372">SUM(F671+F673)</f>
        <v>220121</v>
      </c>
      <c r="G669" s="36">
        <f t="shared" si="359"/>
        <v>29215.0773110359</v>
      </c>
      <c r="H669" s="36">
        <f t="shared" si="372"/>
        <v>220121</v>
      </c>
      <c r="I669" s="36">
        <f t="shared" si="360"/>
        <v>29215.0773110359</v>
      </c>
      <c r="J669" s="37">
        <f t="shared" si="372"/>
        <v>220121</v>
      </c>
      <c r="K669" s="36">
        <f t="shared" si="361"/>
        <v>29215.0773110359</v>
      </c>
    </row>
    <row r="670" spans="1:11" x14ac:dyDescent="0.3">
      <c r="A670" s="33"/>
      <c r="B670" s="34"/>
      <c r="C670" s="34"/>
      <c r="D670" s="34">
        <v>32</v>
      </c>
      <c r="E670" s="35"/>
      <c r="F670" s="36">
        <f>F671+F673</f>
        <v>220121</v>
      </c>
      <c r="G670" s="36">
        <f t="shared" si="359"/>
        <v>29215.0773110359</v>
      </c>
      <c r="H670" s="36">
        <f t="shared" ref="H670:J670" si="373">H671+H673</f>
        <v>220121</v>
      </c>
      <c r="I670" s="36">
        <f t="shared" si="360"/>
        <v>29215.0773110359</v>
      </c>
      <c r="J670" s="37">
        <f t="shared" si="373"/>
        <v>220121</v>
      </c>
      <c r="K670" s="36">
        <f t="shared" si="361"/>
        <v>29215.0773110359</v>
      </c>
    </row>
    <row r="671" spans="1:11" s="2" customFormat="1" ht="31.2" x14ac:dyDescent="0.3">
      <c r="A671" s="38"/>
      <c r="B671" s="39"/>
      <c r="C671" s="39"/>
      <c r="D671" s="40">
        <v>324</v>
      </c>
      <c r="E671" s="41" t="s">
        <v>46</v>
      </c>
      <c r="F671" s="42">
        <f t="shared" ref="F671:J671" si="374">SUM(F672)</f>
        <v>75000</v>
      </c>
      <c r="G671" s="42">
        <f t="shared" si="359"/>
        <v>9954.2106310969539</v>
      </c>
      <c r="H671" s="42">
        <f t="shared" si="374"/>
        <v>75000</v>
      </c>
      <c r="I671" s="42">
        <f t="shared" si="360"/>
        <v>9954.2106310969539</v>
      </c>
      <c r="J671" s="43">
        <f t="shared" si="374"/>
        <v>75000</v>
      </c>
      <c r="K671" s="42">
        <f t="shared" si="361"/>
        <v>9954.2106310969539</v>
      </c>
    </row>
    <row r="672" spans="1:11" ht="31.2" x14ac:dyDescent="0.3">
      <c r="A672" s="44"/>
      <c r="B672" s="55"/>
      <c r="C672" s="55"/>
      <c r="D672" s="52">
        <v>3241</v>
      </c>
      <c r="E672" s="7" t="s">
        <v>46</v>
      </c>
      <c r="F672" s="4">
        <v>75000</v>
      </c>
      <c r="G672" s="4">
        <f t="shared" si="359"/>
        <v>9954.2106310969539</v>
      </c>
      <c r="H672" s="4">
        <v>75000</v>
      </c>
      <c r="I672" s="4">
        <f t="shared" si="360"/>
        <v>9954.2106310969539</v>
      </c>
      <c r="J672" s="10">
        <v>75000</v>
      </c>
      <c r="K672" s="4">
        <f t="shared" si="361"/>
        <v>9954.2106310969539</v>
      </c>
    </row>
    <row r="673" spans="1:11" s="2" customFormat="1" x14ac:dyDescent="0.3">
      <c r="A673" s="38"/>
      <c r="B673" s="39"/>
      <c r="C673" s="39"/>
      <c r="D673" s="40">
        <v>329</v>
      </c>
      <c r="E673" s="41" t="s">
        <v>32</v>
      </c>
      <c r="F673" s="42">
        <f t="shared" ref="F673:J673" si="375">SUM(F674)</f>
        <v>145121</v>
      </c>
      <c r="G673" s="42">
        <f t="shared" si="359"/>
        <v>19260.866679938947</v>
      </c>
      <c r="H673" s="42">
        <f t="shared" si="375"/>
        <v>145121</v>
      </c>
      <c r="I673" s="42">
        <f t="shared" si="360"/>
        <v>19260.866679938947</v>
      </c>
      <c r="J673" s="43">
        <f t="shared" si="375"/>
        <v>145121</v>
      </c>
      <c r="K673" s="42">
        <f t="shared" si="361"/>
        <v>19260.866679938947</v>
      </c>
    </row>
    <row r="674" spans="1:11" ht="31.2" x14ac:dyDescent="0.3">
      <c r="A674" s="44"/>
      <c r="B674" s="55"/>
      <c r="C674" s="55"/>
      <c r="D674" s="52">
        <v>3291</v>
      </c>
      <c r="E674" s="7" t="s">
        <v>84</v>
      </c>
      <c r="F674" s="4">
        <v>145121</v>
      </c>
      <c r="G674" s="4">
        <f t="shared" si="359"/>
        <v>19260.866679938947</v>
      </c>
      <c r="H674" s="4">
        <v>145121</v>
      </c>
      <c r="I674" s="4">
        <f t="shared" si="360"/>
        <v>19260.866679938947</v>
      </c>
      <c r="J674" s="10">
        <v>145121</v>
      </c>
      <c r="K674" s="4">
        <f t="shared" si="361"/>
        <v>19260.866679938947</v>
      </c>
    </row>
    <row r="675" spans="1:11" x14ac:dyDescent="0.3">
      <c r="A675" s="28" t="s">
        <v>8</v>
      </c>
      <c r="B675" s="59" t="s">
        <v>195</v>
      </c>
      <c r="C675" s="59"/>
      <c r="D675" s="59"/>
      <c r="E675" s="30" t="s">
        <v>196</v>
      </c>
      <c r="F675" s="31">
        <f t="shared" ref="F675:J678" si="376">SUM(F676)</f>
        <v>0</v>
      </c>
      <c r="G675" s="31">
        <f t="shared" si="359"/>
        <v>0</v>
      </c>
      <c r="H675" s="31">
        <f t="shared" si="376"/>
        <v>1000000</v>
      </c>
      <c r="I675" s="31">
        <f t="shared" si="360"/>
        <v>132722.80841462605</v>
      </c>
      <c r="J675" s="32">
        <f t="shared" si="376"/>
        <v>1000000</v>
      </c>
      <c r="K675" s="31">
        <f t="shared" si="361"/>
        <v>132722.80841462605</v>
      </c>
    </row>
    <row r="676" spans="1:11" x14ac:dyDescent="0.3">
      <c r="A676" s="33"/>
      <c r="B676" s="34"/>
      <c r="C676" s="34"/>
      <c r="D676" s="34">
        <v>11</v>
      </c>
      <c r="E676" s="35" t="s">
        <v>11</v>
      </c>
      <c r="F676" s="36">
        <f>SUM(F678)</f>
        <v>0</v>
      </c>
      <c r="G676" s="36">
        <f t="shared" si="359"/>
        <v>0</v>
      </c>
      <c r="H676" s="36">
        <f>SUM(H678)</f>
        <v>1000000</v>
      </c>
      <c r="I676" s="36">
        <f t="shared" si="360"/>
        <v>132722.80841462605</v>
      </c>
      <c r="J676" s="37">
        <f>SUM(J678)</f>
        <v>1000000</v>
      </c>
      <c r="K676" s="36">
        <f t="shared" si="361"/>
        <v>132722.80841462605</v>
      </c>
    </row>
    <row r="677" spans="1:11" x14ac:dyDescent="0.3">
      <c r="A677" s="33"/>
      <c r="B677" s="34"/>
      <c r="C677" s="34"/>
      <c r="D677" s="34">
        <v>38</v>
      </c>
      <c r="E677" s="35"/>
      <c r="F677" s="36">
        <f>F678</f>
        <v>0</v>
      </c>
      <c r="G677" s="36">
        <f t="shared" si="359"/>
        <v>0</v>
      </c>
      <c r="H677" s="36">
        <f t="shared" ref="H677:J677" si="377">H678</f>
        <v>1000000</v>
      </c>
      <c r="I677" s="36">
        <f t="shared" si="360"/>
        <v>132722.80841462605</v>
      </c>
      <c r="J677" s="37">
        <f t="shared" si="377"/>
        <v>1000000</v>
      </c>
      <c r="K677" s="36">
        <f t="shared" si="361"/>
        <v>132722.80841462605</v>
      </c>
    </row>
    <row r="678" spans="1:11" s="2" customFormat="1" x14ac:dyDescent="0.3">
      <c r="A678" s="38"/>
      <c r="B678" s="39"/>
      <c r="C678" s="39"/>
      <c r="D678" s="40">
        <v>381</v>
      </c>
      <c r="E678" s="41" t="s">
        <v>16</v>
      </c>
      <c r="F678" s="42">
        <f t="shared" si="376"/>
        <v>0</v>
      </c>
      <c r="G678" s="42">
        <f t="shared" si="359"/>
        <v>0</v>
      </c>
      <c r="H678" s="42">
        <f t="shared" si="376"/>
        <v>1000000</v>
      </c>
      <c r="I678" s="42">
        <f t="shared" si="360"/>
        <v>132722.80841462605</v>
      </c>
      <c r="J678" s="43">
        <f t="shared" si="376"/>
        <v>1000000</v>
      </c>
      <c r="K678" s="42">
        <f t="shared" si="361"/>
        <v>132722.80841462605</v>
      </c>
    </row>
    <row r="679" spans="1:11" x14ac:dyDescent="0.3">
      <c r="A679" s="44"/>
      <c r="B679" s="55"/>
      <c r="C679" s="55"/>
      <c r="D679" s="52">
        <v>3811</v>
      </c>
      <c r="E679" s="7" t="s">
        <v>17</v>
      </c>
      <c r="F679" s="4">
        <v>0</v>
      </c>
      <c r="G679" s="4">
        <f t="shared" si="359"/>
        <v>0</v>
      </c>
      <c r="H679" s="4">
        <v>1000000</v>
      </c>
      <c r="I679" s="4">
        <f t="shared" si="360"/>
        <v>132722.80841462605</v>
      </c>
      <c r="J679" s="10">
        <v>1000000</v>
      </c>
      <c r="K679" s="4">
        <f t="shared" si="361"/>
        <v>132722.80841462605</v>
      </c>
    </row>
    <row r="680" spans="1:11" ht="31.2" x14ac:dyDescent="0.3">
      <c r="A680" s="28" t="s">
        <v>8</v>
      </c>
      <c r="B680" s="59" t="s">
        <v>197</v>
      </c>
      <c r="C680" s="59"/>
      <c r="D680" s="59"/>
      <c r="E680" s="30" t="s">
        <v>198</v>
      </c>
      <c r="F680" s="31">
        <f t="shared" ref="F680:J683" si="378">SUM(F681)</f>
        <v>1100000</v>
      </c>
      <c r="G680" s="31">
        <f t="shared" si="359"/>
        <v>145995.08925608866</v>
      </c>
      <c r="H680" s="31">
        <f t="shared" si="378"/>
        <v>1100000</v>
      </c>
      <c r="I680" s="31">
        <f t="shared" si="360"/>
        <v>145995.08925608866</v>
      </c>
      <c r="J680" s="32">
        <f t="shared" si="378"/>
        <v>1100000</v>
      </c>
      <c r="K680" s="31">
        <f t="shared" si="361"/>
        <v>145995.08925608866</v>
      </c>
    </row>
    <row r="681" spans="1:11" x14ac:dyDescent="0.3">
      <c r="A681" s="33"/>
      <c r="B681" s="34"/>
      <c r="C681" s="34"/>
      <c r="D681" s="34">
        <v>11</v>
      </c>
      <c r="E681" s="35" t="s">
        <v>11</v>
      </c>
      <c r="F681" s="36">
        <f>SUM(F683)</f>
        <v>1100000</v>
      </c>
      <c r="G681" s="36">
        <f t="shared" si="359"/>
        <v>145995.08925608866</v>
      </c>
      <c r="H681" s="36">
        <f>SUM(H683)</f>
        <v>1100000</v>
      </c>
      <c r="I681" s="36">
        <f t="shared" si="360"/>
        <v>145995.08925608866</v>
      </c>
      <c r="J681" s="37">
        <f>SUM(J683)</f>
        <v>1100000</v>
      </c>
      <c r="K681" s="36">
        <f t="shared" si="361"/>
        <v>145995.08925608866</v>
      </c>
    </row>
    <row r="682" spans="1:11" x14ac:dyDescent="0.3">
      <c r="A682" s="33"/>
      <c r="B682" s="34"/>
      <c r="C682" s="34"/>
      <c r="D682" s="34">
        <v>37</v>
      </c>
      <c r="E682" s="35"/>
      <c r="F682" s="36">
        <f>F683</f>
        <v>1100000</v>
      </c>
      <c r="G682" s="36">
        <f t="shared" si="359"/>
        <v>145995.08925608866</v>
      </c>
      <c r="H682" s="36">
        <f t="shared" ref="H682:J682" si="379">H683</f>
        <v>1100000</v>
      </c>
      <c r="I682" s="36">
        <f t="shared" si="360"/>
        <v>145995.08925608866</v>
      </c>
      <c r="J682" s="37">
        <f t="shared" si="379"/>
        <v>1100000</v>
      </c>
      <c r="K682" s="36">
        <f t="shared" si="361"/>
        <v>145995.08925608866</v>
      </c>
    </row>
    <row r="683" spans="1:11" s="2" customFormat="1" ht="31.2" x14ac:dyDescent="0.3">
      <c r="A683" s="38"/>
      <c r="B683" s="39"/>
      <c r="C683" s="39"/>
      <c r="D683" s="40">
        <v>372</v>
      </c>
      <c r="E683" s="41" t="s">
        <v>21</v>
      </c>
      <c r="F683" s="42">
        <f t="shared" si="378"/>
        <v>1100000</v>
      </c>
      <c r="G683" s="42">
        <f t="shared" si="359"/>
        <v>145995.08925608866</v>
      </c>
      <c r="H683" s="42">
        <f t="shared" si="378"/>
        <v>1100000</v>
      </c>
      <c r="I683" s="42">
        <f t="shared" si="360"/>
        <v>145995.08925608866</v>
      </c>
      <c r="J683" s="43">
        <f t="shared" si="378"/>
        <v>1100000</v>
      </c>
      <c r="K683" s="42">
        <f t="shared" si="361"/>
        <v>145995.08925608866</v>
      </c>
    </row>
    <row r="684" spans="1:11" x14ac:dyDescent="0.3">
      <c r="A684" s="44"/>
      <c r="B684" s="55"/>
      <c r="C684" s="55"/>
      <c r="D684" s="52">
        <v>3721</v>
      </c>
      <c r="E684" s="7" t="s">
        <v>69</v>
      </c>
      <c r="F684" s="4">
        <v>1100000</v>
      </c>
      <c r="G684" s="4">
        <f t="shared" si="359"/>
        <v>145995.08925608866</v>
      </c>
      <c r="H684" s="4">
        <v>1100000</v>
      </c>
      <c r="I684" s="4">
        <f t="shared" si="360"/>
        <v>145995.08925608866</v>
      </c>
      <c r="J684" s="10">
        <v>1100000</v>
      </c>
      <c r="K684" s="4">
        <f t="shared" si="361"/>
        <v>145995.08925608866</v>
      </c>
    </row>
    <row r="685" spans="1:11" x14ac:dyDescent="0.3">
      <c r="A685" s="28" t="s">
        <v>85</v>
      </c>
      <c r="B685" s="59" t="s">
        <v>144</v>
      </c>
      <c r="C685" s="59"/>
      <c r="D685" s="59"/>
      <c r="E685" s="30" t="s">
        <v>145</v>
      </c>
      <c r="F685" s="31">
        <f>F686</f>
        <v>500000</v>
      </c>
      <c r="G685" s="31">
        <f t="shared" si="359"/>
        <v>66361.404207313026</v>
      </c>
      <c r="H685" s="31">
        <f t="shared" ref="H685:J685" si="380">H686</f>
        <v>500000</v>
      </c>
      <c r="I685" s="31">
        <f t="shared" si="360"/>
        <v>66361.404207313026</v>
      </c>
      <c r="J685" s="32">
        <f t="shared" si="380"/>
        <v>500000</v>
      </c>
      <c r="K685" s="31">
        <f t="shared" si="361"/>
        <v>66361.404207313026</v>
      </c>
    </row>
    <row r="686" spans="1:11" x14ac:dyDescent="0.3">
      <c r="A686" s="33"/>
      <c r="B686" s="34"/>
      <c r="C686" s="34"/>
      <c r="D686" s="34">
        <v>43</v>
      </c>
      <c r="E686" s="35" t="s">
        <v>146</v>
      </c>
      <c r="F686" s="36">
        <f>F688+F690+F692</f>
        <v>500000</v>
      </c>
      <c r="G686" s="36">
        <f t="shared" si="359"/>
        <v>66361.404207313026</v>
      </c>
      <c r="H686" s="36">
        <f t="shared" ref="H686:J686" si="381">H688+H690+H692</f>
        <v>500000</v>
      </c>
      <c r="I686" s="36">
        <f t="shared" si="360"/>
        <v>66361.404207313026</v>
      </c>
      <c r="J686" s="37">
        <f t="shared" si="381"/>
        <v>500000</v>
      </c>
      <c r="K686" s="36">
        <f t="shared" si="361"/>
        <v>66361.404207313026</v>
      </c>
    </row>
    <row r="687" spans="1:11" x14ac:dyDescent="0.3">
      <c r="A687" s="33"/>
      <c r="B687" s="34"/>
      <c r="C687" s="34"/>
      <c r="D687" s="34">
        <v>32</v>
      </c>
      <c r="E687" s="35"/>
      <c r="F687" s="36">
        <f>F688+F690+F692</f>
        <v>500000</v>
      </c>
      <c r="G687" s="36">
        <f t="shared" si="359"/>
        <v>66361.404207313026</v>
      </c>
      <c r="H687" s="36">
        <f t="shared" ref="H687:J687" si="382">H688+H690+H692</f>
        <v>500000</v>
      </c>
      <c r="I687" s="36">
        <f t="shared" si="360"/>
        <v>66361.404207313026</v>
      </c>
      <c r="J687" s="37">
        <f t="shared" si="382"/>
        <v>500000</v>
      </c>
      <c r="K687" s="36">
        <f t="shared" si="361"/>
        <v>66361.404207313026</v>
      </c>
    </row>
    <row r="688" spans="1:11" x14ac:dyDescent="0.3">
      <c r="A688" s="38"/>
      <c r="B688" s="60"/>
      <c r="C688" s="60"/>
      <c r="D688" s="40">
        <v>321</v>
      </c>
      <c r="E688" s="41" t="s">
        <v>25</v>
      </c>
      <c r="F688" s="42">
        <f>F689</f>
        <v>300000</v>
      </c>
      <c r="G688" s="42">
        <f t="shared" si="359"/>
        <v>39816.842524387816</v>
      </c>
      <c r="H688" s="42">
        <f t="shared" ref="H688:J688" si="383">H689</f>
        <v>300000</v>
      </c>
      <c r="I688" s="42">
        <f t="shared" si="360"/>
        <v>39816.842524387816</v>
      </c>
      <c r="J688" s="43">
        <f t="shared" si="383"/>
        <v>300000</v>
      </c>
      <c r="K688" s="42">
        <f t="shared" si="361"/>
        <v>39816.842524387816</v>
      </c>
    </row>
    <row r="689" spans="1:11" x14ac:dyDescent="0.3">
      <c r="A689" s="44"/>
      <c r="B689" s="55"/>
      <c r="C689" s="55"/>
      <c r="D689" s="52">
        <v>3211</v>
      </c>
      <c r="E689" s="7" t="s">
        <v>26</v>
      </c>
      <c r="F689" s="86">
        <v>300000</v>
      </c>
      <c r="G689" s="86">
        <f t="shared" si="359"/>
        <v>39816.842524387816</v>
      </c>
      <c r="H689" s="86">
        <v>300000</v>
      </c>
      <c r="I689" s="86">
        <f t="shared" si="360"/>
        <v>39816.842524387816</v>
      </c>
      <c r="J689" s="87">
        <v>300000</v>
      </c>
      <c r="K689" s="86">
        <f t="shared" si="361"/>
        <v>39816.842524387816</v>
      </c>
    </row>
    <row r="690" spans="1:11" x14ac:dyDescent="0.3">
      <c r="A690" s="38"/>
      <c r="B690" s="60"/>
      <c r="C690" s="60"/>
      <c r="D690" s="40">
        <v>322</v>
      </c>
      <c r="E690" s="41" t="s">
        <v>59</v>
      </c>
      <c r="F690" s="42">
        <f>F691</f>
        <v>100000</v>
      </c>
      <c r="G690" s="42">
        <f t="shared" si="359"/>
        <v>13272.280841462605</v>
      </c>
      <c r="H690" s="42">
        <f t="shared" ref="H690:J690" si="384">H691</f>
        <v>100000</v>
      </c>
      <c r="I690" s="42">
        <f t="shared" si="360"/>
        <v>13272.280841462605</v>
      </c>
      <c r="J690" s="43">
        <f t="shared" si="384"/>
        <v>100000</v>
      </c>
      <c r="K690" s="42">
        <f t="shared" si="361"/>
        <v>13272.280841462605</v>
      </c>
    </row>
    <row r="691" spans="1:11" x14ac:dyDescent="0.3">
      <c r="A691" s="56"/>
      <c r="B691" s="55"/>
      <c r="C691" s="55"/>
      <c r="D691" s="52">
        <v>3223</v>
      </c>
      <c r="E691" s="7" t="s">
        <v>147</v>
      </c>
      <c r="F691" s="86">
        <v>100000</v>
      </c>
      <c r="G691" s="86">
        <f t="shared" si="359"/>
        <v>13272.280841462605</v>
      </c>
      <c r="H691" s="86">
        <v>100000</v>
      </c>
      <c r="I691" s="86">
        <f t="shared" si="360"/>
        <v>13272.280841462605</v>
      </c>
      <c r="J691" s="87">
        <v>100000</v>
      </c>
      <c r="K691" s="86">
        <f t="shared" si="361"/>
        <v>13272.280841462605</v>
      </c>
    </row>
    <row r="692" spans="1:11" s="2" customFormat="1" x14ac:dyDescent="0.3">
      <c r="A692" s="38"/>
      <c r="B692" s="39"/>
      <c r="C692" s="39"/>
      <c r="D692" s="40">
        <v>323</v>
      </c>
      <c r="E692" s="41" t="s">
        <v>28</v>
      </c>
      <c r="F692" s="42">
        <f>F693</f>
        <v>100000</v>
      </c>
      <c r="G692" s="42">
        <f t="shared" si="359"/>
        <v>13272.280841462605</v>
      </c>
      <c r="H692" s="42">
        <f t="shared" ref="H692:J692" si="385">H693</f>
        <v>100000</v>
      </c>
      <c r="I692" s="42">
        <f t="shared" si="360"/>
        <v>13272.280841462605</v>
      </c>
      <c r="J692" s="43">
        <f t="shared" si="385"/>
        <v>100000</v>
      </c>
      <c r="K692" s="42">
        <f t="shared" si="361"/>
        <v>13272.280841462605</v>
      </c>
    </row>
    <row r="693" spans="1:11" x14ac:dyDescent="0.3">
      <c r="A693" s="44"/>
      <c r="B693" s="55"/>
      <c r="C693" s="55"/>
      <c r="D693" s="52">
        <v>3231</v>
      </c>
      <c r="E693" s="7" t="s">
        <v>148</v>
      </c>
      <c r="F693" s="86">
        <v>100000</v>
      </c>
      <c r="G693" s="86">
        <f t="shared" si="359"/>
        <v>13272.280841462605</v>
      </c>
      <c r="H693" s="86">
        <v>100000</v>
      </c>
      <c r="I693" s="86">
        <f t="shared" si="360"/>
        <v>13272.280841462605</v>
      </c>
      <c r="J693" s="87">
        <v>100000</v>
      </c>
      <c r="K693" s="86">
        <f t="shared" si="361"/>
        <v>13272.280841462605</v>
      </c>
    </row>
    <row r="694" spans="1:11" x14ac:dyDescent="0.3">
      <c r="A694" s="28" t="s">
        <v>85</v>
      </c>
      <c r="B694" s="29" t="s">
        <v>155</v>
      </c>
      <c r="C694" s="29"/>
      <c r="D694" s="59"/>
      <c r="E694" s="30" t="s">
        <v>156</v>
      </c>
      <c r="F694" s="31">
        <f t="shared" ref="F694:J694" si="386">SUM(F695)</f>
        <v>20100000</v>
      </c>
      <c r="G694" s="31">
        <f t="shared" si="359"/>
        <v>2667728.4491339833</v>
      </c>
      <c r="H694" s="31">
        <f t="shared" si="386"/>
        <v>20100000</v>
      </c>
      <c r="I694" s="31">
        <f t="shared" si="360"/>
        <v>2667728.4491339833</v>
      </c>
      <c r="J694" s="32">
        <f t="shared" si="386"/>
        <v>20100000</v>
      </c>
      <c r="K694" s="31">
        <f t="shared" si="361"/>
        <v>2667728.4491339833</v>
      </c>
    </row>
    <row r="695" spans="1:11" x14ac:dyDescent="0.3">
      <c r="A695" s="33"/>
      <c r="B695" s="34"/>
      <c r="C695" s="34"/>
      <c r="D695" s="34">
        <v>43</v>
      </c>
      <c r="E695" s="35" t="s">
        <v>146</v>
      </c>
      <c r="F695" s="36">
        <f t="shared" ref="F695:J695" si="387">SUM(F697+F700+F703+F706)</f>
        <v>20100000</v>
      </c>
      <c r="G695" s="36">
        <f t="shared" si="359"/>
        <v>2667728.4491339833</v>
      </c>
      <c r="H695" s="36">
        <f t="shared" si="387"/>
        <v>20100000</v>
      </c>
      <c r="I695" s="36">
        <f t="shared" si="360"/>
        <v>2667728.4491339833</v>
      </c>
      <c r="J695" s="37">
        <f t="shared" si="387"/>
        <v>20100000</v>
      </c>
      <c r="K695" s="36">
        <f t="shared" si="361"/>
        <v>2667728.4491339833</v>
      </c>
    </row>
    <row r="696" spans="1:11" x14ac:dyDescent="0.3">
      <c r="A696" s="33"/>
      <c r="B696" s="34"/>
      <c r="C696" s="34"/>
      <c r="D696" s="34">
        <v>32</v>
      </c>
      <c r="E696" s="35"/>
      <c r="F696" s="36">
        <f>F697</f>
        <v>50000</v>
      </c>
      <c r="G696" s="36">
        <f t="shared" si="359"/>
        <v>6636.1404207313026</v>
      </c>
      <c r="H696" s="36">
        <f t="shared" ref="H696:J696" si="388">H697</f>
        <v>50000</v>
      </c>
      <c r="I696" s="36">
        <f t="shared" si="360"/>
        <v>6636.1404207313026</v>
      </c>
      <c r="J696" s="37">
        <f t="shared" si="388"/>
        <v>50000</v>
      </c>
      <c r="K696" s="36">
        <f t="shared" si="361"/>
        <v>6636.1404207313026</v>
      </c>
    </row>
    <row r="697" spans="1:11" x14ac:dyDescent="0.3">
      <c r="A697" s="38"/>
      <c r="B697" s="60"/>
      <c r="C697" s="60"/>
      <c r="D697" s="40">
        <v>329</v>
      </c>
      <c r="E697" s="41" t="s">
        <v>32</v>
      </c>
      <c r="F697" s="42">
        <f t="shared" ref="F697:J697" si="389">SUM(F698)</f>
        <v>50000</v>
      </c>
      <c r="G697" s="42">
        <f t="shared" si="359"/>
        <v>6636.1404207313026</v>
      </c>
      <c r="H697" s="42">
        <f t="shared" si="389"/>
        <v>50000</v>
      </c>
      <c r="I697" s="42">
        <f t="shared" si="360"/>
        <v>6636.1404207313026</v>
      </c>
      <c r="J697" s="43">
        <f t="shared" si="389"/>
        <v>50000</v>
      </c>
      <c r="K697" s="42">
        <f t="shared" si="361"/>
        <v>6636.1404207313026</v>
      </c>
    </row>
    <row r="698" spans="1:11" x14ac:dyDescent="0.3">
      <c r="A698" s="44"/>
      <c r="B698" s="55"/>
      <c r="C698" s="55"/>
      <c r="D698" s="52">
        <v>3296</v>
      </c>
      <c r="E698" s="7" t="s">
        <v>106</v>
      </c>
      <c r="F698" s="53">
        <v>50000</v>
      </c>
      <c r="G698" s="53">
        <f t="shared" si="359"/>
        <v>6636.1404207313026</v>
      </c>
      <c r="H698" s="53">
        <v>50000</v>
      </c>
      <c r="I698" s="53">
        <f t="shared" si="360"/>
        <v>6636.1404207313026</v>
      </c>
      <c r="J698" s="54">
        <v>50000</v>
      </c>
      <c r="K698" s="53">
        <f t="shared" si="361"/>
        <v>6636.1404207313026</v>
      </c>
    </row>
    <row r="699" spans="1:11" s="2" customFormat="1" x14ac:dyDescent="0.3">
      <c r="A699" s="33"/>
      <c r="B699" s="34"/>
      <c r="C699" s="34"/>
      <c r="D699" s="50">
        <v>36</v>
      </c>
      <c r="E699" s="35"/>
      <c r="F699" s="36">
        <f>F700+F703+F706</f>
        <v>20050000</v>
      </c>
      <c r="G699" s="36">
        <f t="shared" si="359"/>
        <v>2661092.3087132522</v>
      </c>
      <c r="H699" s="36">
        <f t="shared" ref="H699:J699" si="390">H700+H703+H706</f>
        <v>20050000</v>
      </c>
      <c r="I699" s="36">
        <f t="shared" si="360"/>
        <v>2661092.3087132522</v>
      </c>
      <c r="J699" s="37">
        <f t="shared" si="390"/>
        <v>20050000</v>
      </c>
      <c r="K699" s="36">
        <f t="shared" si="361"/>
        <v>2661092.3087132522</v>
      </c>
    </row>
    <row r="700" spans="1:11" x14ac:dyDescent="0.3">
      <c r="A700" s="38"/>
      <c r="B700" s="60"/>
      <c r="C700" s="60"/>
      <c r="D700" s="40">
        <v>363</v>
      </c>
      <c r="E700" s="41" t="s">
        <v>12</v>
      </c>
      <c r="F700" s="42">
        <f t="shared" ref="F700:J700" si="391">SUM(F701+F702)</f>
        <v>19750000</v>
      </c>
      <c r="G700" s="42">
        <f t="shared" si="359"/>
        <v>2621275.4661888643</v>
      </c>
      <c r="H700" s="42">
        <f t="shared" si="391"/>
        <v>19750000</v>
      </c>
      <c r="I700" s="42">
        <f t="shared" si="360"/>
        <v>2621275.4661888643</v>
      </c>
      <c r="J700" s="43">
        <f t="shared" si="391"/>
        <v>19750000</v>
      </c>
      <c r="K700" s="42">
        <f t="shared" si="361"/>
        <v>2621275.4661888643</v>
      </c>
    </row>
    <row r="701" spans="1:11" ht="31.2" x14ac:dyDescent="0.3">
      <c r="A701" s="44"/>
      <c r="B701" s="55"/>
      <c r="C701" s="55"/>
      <c r="D701" s="52">
        <v>3631</v>
      </c>
      <c r="E701" s="7" t="s">
        <v>13</v>
      </c>
      <c r="F701" s="53">
        <v>2000000</v>
      </c>
      <c r="G701" s="53">
        <f t="shared" si="359"/>
        <v>265445.6168292521</v>
      </c>
      <c r="H701" s="53">
        <v>2000000</v>
      </c>
      <c r="I701" s="53">
        <f t="shared" si="360"/>
        <v>265445.6168292521</v>
      </c>
      <c r="J701" s="54">
        <v>2000000</v>
      </c>
      <c r="K701" s="53">
        <f t="shared" si="361"/>
        <v>265445.6168292521</v>
      </c>
    </row>
    <row r="702" spans="1:11" ht="31.2" x14ac:dyDescent="0.3">
      <c r="A702" s="44"/>
      <c r="B702" s="55"/>
      <c r="C702" s="55"/>
      <c r="D702" s="52">
        <v>3632</v>
      </c>
      <c r="E702" s="7" t="s">
        <v>81</v>
      </c>
      <c r="F702" s="53">
        <v>17750000</v>
      </c>
      <c r="G702" s="53">
        <f t="shared" si="359"/>
        <v>2355829.8493596124</v>
      </c>
      <c r="H702" s="53">
        <v>17750000</v>
      </c>
      <c r="I702" s="53">
        <f t="shared" si="360"/>
        <v>2355829.8493596124</v>
      </c>
      <c r="J702" s="54">
        <v>17750000</v>
      </c>
      <c r="K702" s="53">
        <f t="shared" si="361"/>
        <v>2355829.8493596124</v>
      </c>
    </row>
    <row r="703" spans="1:11" s="2" customFormat="1" ht="31.2" x14ac:dyDescent="0.3">
      <c r="A703" s="38"/>
      <c r="B703" s="39"/>
      <c r="C703" s="39"/>
      <c r="D703" s="40">
        <v>366</v>
      </c>
      <c r="E703" s="41" t="s">
        <v>157</v>
      </c>
      <c r="F703" s="42">
        <f t="shared" ref="F703:J703" si="392">SUM(F704+F705)</f>
        <v>200000</v>
      </c>
      <c r="G703" s="42">
        <f t="shared" si="359"/>
        <v>26544.56168292521</v>
      </c>
      <c r="H703" s="42">
        <f t="shared" si="392"/>
        <v>200000</v>
      </c>
      <c r="I703" s="42">
        <f t="shared" si="360"/>
        <v>26544.56168292521</v>
      </c>
      <c r="J703" s="43">
        <f t="shared" si="392"/>
        <v>200000</v>
      </c>
      <c r="K703" s="42">
        <f t="shared" si="361"/>
        <v>26544.56168292521</v>
      </c>
    </row>
    <row r="704" spans="1:11" ht="31.2" x14ac:dyDescent="0.3">
      <c r="A704" s="56"/>
      <c r="B704" s="55"/>
      <c r="C704" s="55"/>
      <c r="D704" s="52">
        <v>3661</v>
      </c>
      <c r="E704" s="7" t="s">
        <v>158</v>
      </c>
      <c r="F704" s="53">
        <v>100000</v>
      </c>
      <c r="G704" s="53">
        <f t="shared" si="359"/>
        <v>13272.280841462605</v>
      </c>
      <c r="H704" s="53">
        <v>100000</v>
      </c>
      <c r="I704" s="53">
        <f t="shared" si="360"/>
        <v>13272.280841462605</v>
      </c>
      <c r="J704" s="54">
        <v>100000</v>
      </c>
      <c r="K704" s="53">
        <f t="shared" si="361"/>
        <v>13272.280841462605</v>
      </c>
    </row>
    <row r="705" spans="1:11" ht="31.2" x14ac:dyDescent="0.3">
      <c r="A705" s="56"/>
      <c r="B705" s="55"/>
      <c r="C705" s="55"/>
      <c r="D705" s="52">
        <v>3662</v>
      </c>
      <c r="E705" s="7" t="s">
        <v>159</v>
      </c>
      <c r="F705" s="53">
        <v>100000</v>
      </c>
      <c r="G705" s="53">
        <f t="shared" si="359"/>
        <v>13272.280841462605</v>
      </c>
      <c r="H705" s="53">
        <v>100000</v>
      </c>
      <c r="I705" s="53">
        <f t="shared" si="360"/>
        <v>13272.280841462605</v>
      </c>
      <c r="J705" s="54">
        <v>100000</v>
      </c>
      <c r="K705" s="53">
        <f t="shared" si="361"/>
        <v>13272.280841462605</v>
      </c>
    </row>
    <row r="706" spans="1:11" ht="31.2" x14ac:dyDescent="0.3">
      <c r="A706" s="38"/>
      <c r="B706" s="60"/>
      <c r="C706" s="60"/>
      <c r="D706" s="40">
        <v>369</v>
      </c>
      <c r="E706" s="41" t="s">
        <v>160</v>
      </c>
      <c r="F706" s="42">
        <f t="shared" ref="F706:J706" si="393">SUM(F707)</f>
        <v>100000</v>
      </c>
      <c r="G706" s="42">
        <f t="shared" si="359"/>
        <v>13272.280841462605</v>
      </c>
      <c r="H706" s="42">
        <f t="shared" si="393"/>
        <v>100000</v>
      </c>
      <c r="I706" s="42">
        <f t="shared" si="360"/>
        <v>13272.280841462605</v>
      </c>
      <c r="J706" s="43">
        <f t="shared" si="393"/>
        <v>100000</v>
      </c>
      <c r="K706" s="42">
        <f t="shared" si="361"/>
        <v>13272.280841462605</v>
      </c>
    </row>
    <row r="707" spans="1:11" ht="46.8" x14ac:dyDescent="0.3">
      <c r="A707" s="56"/>
      <c r="B707" s="55"/>
      <c r="C707" s="55"/>
      <c r="D707" s="52">
        <v>3692</v>
      </c>
      <c r="E707" s="7" t="s">
        <v>161</v>
      </c>
      <c r="F707" s="53">
        <v>100000</v>
      </c>
      <c r="G707" s="53">
        <f t="shared" si="359"/>
        <v>13272.280841462605</v>
      </c>
      <c r="H707" s="53">
        <v>100000</v>
      </c>
      <c r="I707" s="53">
        <f t="shared" si="360"/>
        <v>13272.280841462605</v>
      </c>
      <c r="J707" s="54">
        <v>100000</v>
      </c>
      <c r="K707" s="53">
        <f t="shared" si="361"/>
        <v>13272.280841462605</v>
      </c>
    </row>
    <row r="708" spans="1:11" x14ac:dyDescent="0.3">
      <c r="A708" s="28" t="s">
        <v>167</v>
      </c>
      <c r="B708" s="59" t="s">
        <v>170</v>
      </c>
      <c r="C708" s="59"/>
      <c r="D708" s="59"/>
      <c r="E708" s="30" t="s">
        <v>171</v>
      </c>
      <c r="F708" s="31">
        <f>F709</f>
        <v>125000</v>
      </c>
      <c r="G708" s="31">
        <f t="shared" si="359"/>
        <v>16590.351051828256</v>
      </c>
      <c r="H708" s="31">
        <f t="shared" ref="H708:J711" si="394">H709</f>
        <v>125000</v>
      </c>
      <c r="I708" s="31">
        <f t="shared" si="360"/>
        <v>16590.351051828256</v>
      </c>
      <c r="J708" s="32">
        <f t="shared" si="394"/>
        <v>125000</v>
      </c>
      <c r="K708" s="31">
        <f t="shared" si="361"/>
        <v>16590.351051828256</v>
      </c>
    </row>
    <row r="709" spans="1:11" x14ac:dyDescent="0.3">
      <c r="A709" s="33"/>
      <c r="B709" s="34"/>
      <c r="C709" s="34"/>
      <c r="D709" s="34">
        <v>43</v>
      </c>
      <c r="E709" s="35" t="s">
        <v>146</v>
      </c>
      <c r="F709" s="36">
        <f>F711</f>
        <v>125000</v>
      </c>
      <c r="G709" s="36">
        <f t="shared" si="359"/>
        <v>16590.351051828256</v>
      </c>
      <c r="H709" s="36">
        <f>H711</f>
        <v>125000</v>
      </c>
      <c r="I709" s="36">
        <f t="shared" si="360"/>
        <v>16590.351051828256</v>
      </c>
      <c r="J709" s="37">
        <f>J711</f>
        <v>125000</v>
      </c>
      <c r="K709" s="36">
        <f t="shared" si="361"/>
        <v>16590.351051828256</v>
      </c>
    </row>
    <row r="710" spans="1:11" x14ac:dyDescent="0.3">
      <c r="A710" s="33"/>
      <c r="B710" s="34"/>
      <c r="C710" s="34"/>
      <c r="D710" s="34">
        <v>32</v>
      </c>
      <c r="E710" s="35"/>
      <c r="F710" s="36">
        <f>F711</f>
        <v>125000</v>
      </c>
      <c r="G710" s="36">
        <f t="shared" si="359"/>
        <v>16590.351051828256</v>
      </c>
      <c r="H710" s="36">
        <f t="shared" ref="H710:J710" si="395">H711</f>
        <v>125000</v>
      </c>
      <c r="I710" s="36">
        <f t="shared" si="360"/>
        <v>16590.351051828256</v>
      </c>
      <c r="J710" s="37">
        <f t="shared" si="395"/>
        <v>125000</v>
      </c>
      <c r="K710" s="36">
        <f t="shared" si="361"/>
        <v>16590.351051828256</v>
      </c>
    </row>
    <row r="711" spans="1:11" x14ac:dyDescent="0.3">
      <c r="A711" s="38"/>
      <c r="B711" s="60"/>
      <c r="C711" s="60"/>
      <c r="D711" s="40">
        <v>329</v>
      </c>
      <c r="E711" s="41" t="s">
        <v>32</v>
      </c>
      <c r="F711" s="42">
        <f>F712</f>
        <v>125000</v>
      </c>
      <c r="G711" s="42">
        <f t="shared" si="359"/>
        <v>16590.351051828256</v>
      </c>
      <c r="H711" s="42">
        <f t="shared" si="394"/>
        <v>125000</v>
      </c>
      <c r="I711" s="42">
        <f t="shared" si="360"/>
        <v>16590.351051828256</v>
      </c>
      <c r="J711" s="43">
        <f t="shared" si="394"/>
        <v>125000</v>
      </c>
      <c r="K711" s="42">
        <f t="shared" si="361"/>
        <v>16590.351051828256</v>
      </c>
    </row>
    <row r="712" spans="1:11" x14ac:dyDescent="0.3">
      <c r="A712" s="44"/>
      <c r="B712" s="55"/>
      <c r="C712" s="55"/>
      <c r="D712" s="52">
        <v>3291</v>
      </c>
      <c r="E712" s="7" t="s">
        <v>172</v>
      </c>
      <c r="F712" s="86">
        <v>125000</v>
      </c>
      <c r="G712" s="86">
        <f t="shared" ref="G712:G775" si="396">F712/7.5345</f>
        <v>16590.351051828256</v>
      </c>
      <c r="H712" s="86">
        <v>125000</v>
      </c>
      <c r="I712" s="86">
        <f t="shared" ref="I712:I775" si="397">H712/7.5345</f>
        <v>16590.351051828256</v>
      </c>
      <c r="J712" s="87">
        <v>125000</v>
      </c>
      <c r="K712" s="86">
        <f t="shared" ref="K712:K775" si="398">J712/7.5345</f>
        <v>16590.351051828256</v>
      </c>
    </row>
    <row r="713" spans="1:11" ht="31.2" x14ac:dyDescent="0.3">
      <c r="A713" s="28" t="s">
        <v>85</v>
      </c>
      <c r="B713" s="59" t="s">
        <v>203</v>
      </c>
      <c r="C713" s="59"/>
      <c r="D713" s="59"/>
      <c r="E713" s="101" t="s">
        <v>204</v>
      </c>
      <c r="F713" s="31">
        <f>SUM(F714)</f>
        <v>524198860</v>
      </c>
      <c r="G713" s="31">
        <f t="shared" si="396"/>
        <v>69573144.866945386</v>
      </c>
      <c r="H713" s="31">
        <f>SUM(H714)</f>
        <v>813381751</v>
      </c>
      <c r="I713" s="31">
        <f t="shared" si="397"/>
        <v>107954310.30592607</v>
      </c>
      <c r="J713" s="32">
        <f>SUM(J714)</f>
        <v>906055259</v>
      </c>
      <c r="K713" s="31">
        <f t="shared" si="398"/>
        <v>120254198.55332138</v>
      </c>
    </row>
    <row r="714" spans="1:11" x14ac:dyDescent="0.3">
      <c r="A714" s="107"/>
      <c r="B714" s="108"/>
      <c r="C714" s="108"/>
      <c r="D714" s="108">
        <v>581</v>
      </c>
      <c r="E714" s="109" t="s">
        <v>217</v>
      </c>
      <c r="F714" s="110">
        <f t="shared" ref="F714" si="399">F716+F720+F723+F726+F730</f>
        <v>524198860</v>
      </c>
      <c r="G714" s="110">
        <f t="shared" si="396"/>
        <v>69573144.866945386</v>
      </c>
      <c r="H714" s="110">
        <f>H716+H720+H723+H726+H730</f>
        <v>813381751</v>
      </c>
      <c r="I714" s="110">
        <f t="shared" si="397"/>
        <v>107954310.30592607</v>
      </c>
      <c r="J714" s="111">
        <f>J716+J720+J723+J726+J730</f>
        <v>906055259</v>
      </c>
      <c r="K714" s="110">
        <f t="shared" si="398"/>
        <v>120254198.55332138</v>
      </c>
    </row>
    <row r="715" spans="1:11" x14ac:dyDescent="0.3">
      <c r="A715" s="33"/>
      <c r="B715" s="34"/>
      <c r="C715" s="34"/>
      <c r="D715" s="34">
        <v>32</v>
      </c>
      <c r="E715" s="35"/>
      <c r="F715" s="36">
        <f>F716</f>
        <v>16116360</v>
      </c>
      <c r="G715" s="36">
        <f t="shared" si="396"/>
        <v>2139008.5606211429</v>
      </c>
      <c r="H715" s="36">
        <f t="shared" ref="H715:J715" si="400">H716</f>
        <v>4985751</v>
      </c>
      <c r="I715" s="36">
        <f t="shared" si="397"/>
        <v>661722.87477603019</v>
      </c>
      <c r="J715" s="37">
        <f t="shared" si="400"/>
        <v>6099759</v>
      </c>
      <c r="K715" s="36">
        <f t="shared" si="398"/>
        <v>809577.1451323909</v>
      </c>
    </row>
    <row r="716" spans="1:11" x14ac:dyDescent="0.3">
      <c r="A716" s="38"/>
      <c r="B716" s="39"/>
      <c r="C716" s="39"/>
      <c r="D716" s="40">
        <v>323</v>
      </c>
      <c r="E716" s="41" t="s">
        <v>211</v>
      </c>
      <c r="F716" s="42">
        <f>F718+F717</f>
        <v>16116360</v>
      </c>
      <c r="G716" s="42">
        <f t="shared" si="396"/>
        <v>2139008.5606211429</v>
      </c>
      <c r="H716" s="42">
        <f>H718+H717</f>
        <v>4985751</v>
      </c>
      <c r="I716" s="42">
        <f t="shared" si="397"/>
        <v>661722.87477603019</v>
      </c>
      <c r="J716" s="43">
        <f t="shared" ref="J716" si="401">J718+J717</f>
        <v>6099759</v>
      </c>
      <c r="K716" s="42">
        <f t="shared" si="398"/>
        <v>809577.1451323909</v>
      </c>
    </row>
    <row r="717" spans="1:11" x14ac:dyDescent="0.3">
      <c r="A717" s="44"/>
      <c r="B717" s="51"/>
      <c r="C717" s="51"/>
      <c r="D717" s="77">
        <v>3233</v>
      </c>
      <c r="E717" s="102" t="s">
        <v>58</v>
      </c>
      <c r="F717" s="53">
        <v>600000</v>
      </c>
      <c r="G717" s="53">
        <f t="shared" si="396"/>
        <v>79633.685048775631</v>
      </c>
      <c r="H717" s="53">
        <v>544996</v>
      </c>
      <c r="I717" s="53">
        <f t="shared" si="397"/>
        <v>72333.399694737542</v>
      </c>
      <c r="J717" s="54">
        <v>1379004</v>
      </c>
      <c r="K717" s="53">
        <f t="shared" si="398"/>
        <v>183025.28369500299</v>
      </c>
    </row>
    <row r="718" spans="1:11" x14ac:dyDescent="0.3">
      <c r="A718" s="56"/>
      <c r="B718" s="45"/>
      <c r="C718" s="45"/>
      <c r="D718" s="46">
        <v>3237</v>
      </c>
      <c r="E718" s="47" t="s">
        <v>29</v>
      </c>
      <c r="F718" s="4">
        <v>15516360</v>
      </c>
      <c r="G718" s="4">
        <f t="shared" si="396"/>
        <v>2059374.8755723671</v>
      </c>
      <c r="H718" s="4">
        <v>4440755</v>
      </c>
      <c r="I718" s="4">
        <f t="shared" si="397"/>
        <v>589389.47508129268</v>
      </c>
      <c r="J718" s="10">
        <v>4720755</v>
      </c>
      <c r="K718" s="4">
        <f t="shared" si="398"/>
        <v>626551.861437388</v>
      </c>
    </row>
    <row r="719" spans="1:11" s="2" customFormat="1" x14ac:dyDescent="0.3">
      <c r="A719" s="33"/>
      <c r="B719" s="34"/>
      <c r="C719" s="34"/>
      <c r="D719" s="50">
        <v>35</v>
      </c>
      <c r="E719" s="35"/>
      <c r="F719" s="57">
        <f>F720</f>
        <v>318880000</v>
      </c>
      <c r="G719" s="57">
        <f t="shared" si="396"/>
        <v>42322649.147255957</v>
      </c>
      <c r="H719" s="57">
        <f t="shared" ref="H719:J719" si="402">H720</f>
        <v>431000000</v>
      </c>
      <c r="I719" s="57">
        <f t="shared" si="397"/>
        <v>57203530.426703826</v>
      </c>
      <c r="J719" s="58">
        <f t="shared" si="402"/>
        <v>500120000</v>
      </c>
      <c r="K719" s="57">
        <f t="shared" si="398"/>
        <v>66377330.94432278</v>
      </c>
    </row>
    <row r="720" spans="1:11" ht="46.8" x14ac:dyDescent="0.3">
      <c r="A720" s="38"/>
      <c r="B720" s="39"/>
      <c r="C720" s="39"/>
      <c r="D720" s="40">
        <v>353</v>
      </c>
      <c r="E720" s="41" t="s">
        <v>209</v>
      </c>
      <c r="F720" s="42">
        <f t="shared" ref="F720:J720" si="403">F721</f>
        <v>318880000</v>
      </c>
      <c r="G720" s="42">
        <f t="shared" si="396"/>
        <v>42322649.147255957</v>
      </c>
      <c r="H720" s="42">
        <f>H721</f>
        <v>431000000</v>
      </c>
      <c r="I720" s="42">
        <f t="shared" si="397"/>
        <v>57203530.426703826</v>
      </c>
      <c r="J720" s="43">
        <f t="shared" si="403"/>
        <v>500120000</v>
      </c>
      <c r="K720" s="42">
        <f t="shared" si="398"/>
        <v>66377330.94432278</v>
      </c>
    </row>
    <row r="721" spans="1:11" ht="46.8" x14ac:dyDescent="0.3">
      <c r="A721" s="44"/>
      <c r="B721" s="51"/>
      <c r="C721" s="51"/>
      <c r="D721" s="77">
        <v>3531</v>
      </c>
      <c r="E721" s="7" t="s">
        <v>208</v>
      </c>
      <c r="F721" s="73">
        <v>318880000</v>
      </c>
      <c r="G721" s="73">
        <f t="shared" si="396"/>
        <v>42322649.147255957</v>
      </c>
      <c r="H721" s="73">
        <v>431000000</v>
      </c>
      <c r="I721" s="73">
        <f t="shared" si="397"/>
        <v>57203530.426703826</v>
      </c>
      <c r="J721" s="74">
        <v>500120000</v>
      </c>
      <c r="K721" s="73">
        <f t="shared" si="398"/>
        <v>66377330.94432278</v>
      </c>
    </row>
    <row r="722" spans="1:11" s="2" customFormat="1" x14ac:dyDescent="0.3">
      <c r="A722" s="33"/>
      <c r="B722" s="34"/>
      <c r="C722" s="34"/>
      <c r="D722" s="89">
        <v>36</v>
      </c>
      <c r="E722" s="35"/>
      <c r="F722" s="36">
        <f>F723</f>
        <v>186000000</v>
      </c>
      <c r="G722" s="36">
        <f t="shared" si="396"/>
        <v>24686442.365120444</v>
      </c>
      <c r="H722" s="36">
        <f t="shared" ref="H722:J722" si="404">H723</f>
        <v>372000000</v>
      </c>
      <c r="I722" s="36">
        <f t="shared" si="397"/>
        <v>49372884.730240889</v>
      </c>
      <c r="J722" s="37">
        <f t="shared" si="404"/>
        <v>372000000</v>
      </c>
      <c r="K722" s="36">
        <f t="shared" si="398"/>
        <v>49372884.730240889</v>
      </c>
    </row>
    <row r="723" spans="1:11" x14ac:dyDescent="0.3">
      <c r="A723" s="38"/>
      <c r="B723" s="39"/>
      <c r="C723" s="39"/>
      <c r="D723" s="40">
        <v>368</v>
      </c>
      <c r="E723" s="41" t="s">
        <v>212</v>
      </c>
      <c r="F723" s="42">
        <f t="shared" ref="F723:J723" si="405">F724</f>
        <v>186000000</v>
      </c>
      <c r="G723" s="42">
        <f t="shared" si="396"/>
        <v>24686442.365120444</v>
      </c>
      <c r="H723" s="42">
        <f>H724</f>
        <v>372000000</v>
      </c>
      <c r="I723" s="42">
        <f t="shared" si="397"/>
        <v>49372884.730240889</v>
      </c>
      <c r="J723" s="43">
        <f t="shared" si="405"/>
        <v>372000000</v>
      </c>
      <c r="K723" s="42">
        <f t="shared" si="398"/>
        <v>49372884.730240889</v>
      </c>
    </row>
    <row r="724" spans="1:11" ht="31.2" x14ac:dyDescent="0.3">
      <c r="A724" s="44"/>
      <c r="B724" s="51"/>
      <c r="C724" s="51"/>
      <c r="D724" s="77">
        <v>3681</v>
      </c>
      <c r="E724" s="7" t="s">
        <v>210</v>
      </c>
      <c r="F724" s="53">
        <v>186000000</v>
      </c>
      <c r="G724" s="53">
        <f t="shared" si="396"/>
        <v>24686442.365120444</v>
      </c>
      <c r="H724" s="53">
        <v>372000000</v>
      </c>
      <c r="I724" s="53">
        <f t="shared" si="397"/>
        <v>49372884.730240889</v>
      </c>
      <c r="J724" s="54">
        <v>372000000</v>
      </c>
      <c r="K724" s="53">
        <f t="shared" si="398"/>
        <v>49372884.730240889</v>
      </c>
    </row>
    <row r="725" spans="1:11" s="2" customFormat="1" x14ac:dyDescent="0.3">
      <c r="A725" s="33"/>
      <c r="B725" s="34"/>
      <c r="C725" s="34"/>
      <c r="D725" s="89">
        <v>41</v>
      </c>
      <c r="E725" s="35"/>
      <c r="F725" s="36">
        <f>F726</f>
        <v>750000</v>
      </c>
      <c r="G725" s="36">
        <f t="shared" si="396"/>
        <v>99542.106310969539</v>
      </c>
      <c r="H725" s="36">
        <f t="shared" ref="H725:J725" si="406">H726</f>
        <v>0</v>
      </c>
      <c r="I725" s="36">
        <f t="shared" si="397"/>
        <v>0</v>
      </c>
      <c r="J725" s="37">
        <f t="shared" si="406"/>
        <v>984000</v>
      </c>
      <c r="K725" s="36">
        <f t="shared" si="398"/>
        <v>130599.24347999203</v>
      </c>
    </row>
    <row r="726" spans="1:11" x14ac:dyDescent="0.3">
      <c r="A726" s="38"/>
      <c r="B726" s="39"/>
      <c r="C726" s="39"/>
      <c r="D726" s="40">
        <v>412</v>
      </c>
      <c r="E726" s="98" t="s">
        <v>61</v>
      </c>
      <c r="F726" s="42">
        <f>F727+F728</f>
        <v>750000</v>
      </c>
      <c r="G726" s="42">
        <f t="shared" si="396"/>
        <v>99542.106310969539</v>
      </c>
      <c r="H726" s="42">
        <f>SUM(H728)</f>
        <v>0</v>
      </c>
      <c r="I726" s="42">
        <f t="shared" si="397"/>
        <v>0</v>
      </c>
      <c r="J726" s="43">
        <f>J727+J728</f>
        <v>984000</v>
      </c>
      <c r="K726" s="42">
        <f t="shared" si="398"/>
        <v>130599.24347999203</v>
      </c>
    </row>
    <row r="727" spans="1:11" x14ac:dyDescent="0.3">
      <c r="A727" s="44"/>
      <c r="B727" s="51"/>
      <c r="C727" s="51"/>
      <c r="D727" s="52">
        <v>4123</v>
      </c>
      <c r="E727" s="100" t="s">
        <v>62</v>
      </c>
      <c r="F727" s="53">
        <v>0</v>
      </c>
      <c r="G727" s="53">
        <f t="shared" si="396"/>
        <v>0</v>
      </c>
      <c r="H727" s="53">
        <v>0</v>
      </c>
      <c r="I727" s="53">
        <f t="shared" si="397"/>
        <v>0</v>
      </c>
      <c r="J727" s="54">
        <v>984000</v>
      </c>
      <c r="K727" s="53">
        <f t="shared" si="398"/>
        <v>130599.24347999203</v>
      </c>
    </row>
    <row r="728" spans="1:11" x14ac:dyDescent="0.3">
      <c r="A728" s="56"/>
      <c r="B728" s="55"/>
      <c r="C728" s="55"/>
      <c r="D728" s="52">
        <v>4126</v>
      </c>
      <c r="E728" s="100" t="s">
        <v>132</v>
      </c>
      <c r="F728" s="67">
        <v>750000</v>
      </c>
      <c r="G728" s="67">
        <f t="shared" si="396"/>
        <v>99542.106310969539</v>
      </c>
      <c r="H728" s="67">
        <v>0</v>
      </c>
      <c r="I728" s="67">
        <f t="shared" si="397"/>
        <v>0</v>
      </c>
      <c r="J728" s="68">
        <v>0</v>
      </c>
      <c r="K728" s="67">
        <f t="shared" si="398"/>
        <v>0</v>
      </c>
    </row>
    <row r="729" spans="1:11" s="2" customFormat="1" x14ac:dyDescent="0.3">
      <c r="A729" s="33"/>
      <c r="B729" s="34"/>
      <c r="C729" s="34"/>
      <c r="D729" s="50">
        <v>42</v>
      </c>
      <c r="E729" s="105"/>
      <c r="F729" s="69">
        <f>F730</f>
        <v>2452500</v>
      </c>
      <c r="G729" s="69">
        <f t="shared" si="396"/>
        <v>325502.68763687037</v>
      </c>
      <c r="H729" s="69">
        <f t="shared" ref="H729:J729" si="407">H730</f>
        <v>5396000</v>
      </c>
      <c r="I729" s="69">
        <f t="shared" si="397"/>
        <v>716172.27420532214</v>
      </c>
      <c r="J729" s="70">
        <f t="shared" si="407"/>
        <v>26851500</v>
      </c>
      <c r="K729" s="69">
        <f t="shared" si="398"/>
        <v>3563806.4901453312</v>
      </c>
    </row>
    <row r="730" spans="1:11" x14ac:dyDescent="0.3">
      <c r="A730" s="38"/>
      <c r="B730" s="39"/>
      <c r="C730" s="39"/>
      <c r="D730" s="40">
        <v>426</v>
      </c>
      <c r="E730" s="98" t="s">
        <v>130</v>
      </c>
      <c r="F730" s="42">
        <f t="shared" ref="F730:J730" si="408">SUM(F731)</f>
        <v>2452500</v>
      </c>
      <c r="G730" s="42">
        <f t="shared" si="396"/>
        <v>325502.68763687037</v>
      </c>
      <c r="H730" s="42">
        <f>SUM(H731)</f>
        <v>5396000</v>
      </c>
      <c r="I730" s="42">
        <f t="shared" si="397"/>
        <v>716172.27420532214</v>
      </c>
      <c r="J730" s="43">
        <f t="shared" si="408"/>
        <v>26851500</v>
      </c>
      <c r="K730" s="42">
        <f t="shared" si="398"/>
        <v>3563806.4901453312</v>
      </c>
    </row>
    <row r="731" spans="1:11" x14ac:dyDescent="0.3">
      <c r="A731" s="56"/>
      <c r="B731" s="55"/>
      <c r="C731" s="55"/>
      <c r="D731" s="52">
        <v>4262</v>
      </c>
      <c r="E731" s="100" t="s">
        <v>113</v>
      </c>
      <c r="F731" s="67">
        <v>2452500</v>
      </c>
      <c r="G731" s="67">
        <f t="shared" si="396"/>
        <v>325502.68763687037</v>
      </c>
      <c r="H731" s="67">
        <v>5396000</v>
      </c>
      <c r="I731" s="67">
        <f t="shared" si="397"/>
        <v>716172.27420532214</v>
      </c>
      <c r="J731" s="68">
        <v>26851500</v>
      </c>
      <c r="K731" s="67">
        <f t="shared" si="398"/>
        <v>3563806.4901453312</v>
      </c>
    </row>
    <row r="732" spans="1:11" ht="31.2" x14ac:dyDescent="0.3">
      <c r="A732" s="112"/>
      <c r="B732" s="59" t="s">
        <v>205</v>
      </c>
      <c r="C732" s="59"/>
      <c r="D732" s="59"/>
      <c r="E732" s="30" t="s">
        <v>206</v>
      </c>
      <c r="F732" s="31">
        <f t="shared" ref="F732:J732" si="409">F733</f>
        <v>1250000</v>
      </c>
      <c r="G732" s="31">
        <f t="shared" si="396"/>
        <v>165903.51051828256</v>
      </c>
      <c r="H732" s="31">
        <f t="shared" si="409"/>
        <v>1250000</v>
      </c>
      <c r="I732" s="31">
        <f t="shared" si="397"/>
        <v>165903.51051828256</v>
      </c>
      <c r="J732" s="32">
        <f t="shared" si="409"/>
        <v>1250000</v>
      </c>
      <c r="K732" s="31">
        <f t="shared" si="398"/>
        <v>165903.51051828256</v>
      </c>
    </row>
    <row r="733" spans="1:11" s="2" customFormat="1" x14ac:dyDescent="0.3">
      <c r="A733" s="113"/>
      <c r="B733" s="113"/>
      <c r="C733" s="113"/>
      <c r="D733" s="114">
        <v>11</v>
      </c>
      <c r="E733" s="115" t="s">
        <v>11</v>
      </c>
      <c r="F733" s="116">
        <f>F738+F743+F735</f>
        <v>1250000</v>
      </c>
      <c r="G733" s="116">
        <f t="shared" si="396"/>
        <v>165903.51051828256</v>
      </c>
      <c r="H733" s="116">
        <f t="shared" ref="H733:J733" si="410">H738+H743+H735</f>
        <v>1250000</v>
      </c>
      <c r="I733" s="116">
        <f t="shared" si="397"/>
        <v>165903.51051828256</v>
      </c>
      <c r="J733" s="117">
        <f t="shared" si="410"/>
        <v>1250000</v>
      </c>
      <c r="K733" s="116">
        <f t="shared" si="398"/>
        <v>165903.51051828256</v>
      </c>
    </row>
    <row r="734" spans="1:11" s="2" customFormat="1" x14ac:dyDescent="0.3">
      <c r="A734" s="113"/>
      <c r="B734" s="113"/>
      <c r="C734" s="113"/>
      <c r="D734" s="114">
        <v>32</v>
      </c>
      <c r="E734" s="115"/>
      <c r="F734" s="116">
        <f>F738+F735+F743</f>
        <v>1250000</v>
      </c>
      <c r="G734" s="116">
        <f t="shared" si="396"/>
        <v>165903.51051828256</v>
      </c>
      <c r="H734" s="116">
        <f t="shared" ref="H734:J734" si="411">H738+H735+H743</f>
        <v>1250000</v>
      </c>
      <c r="I734" s="116">
        <f t="shared" si="397"/>
        <v>165903.51051828256</v>
      </c>
      <c r="J734" s="117">
        <f t="shared" si="411"/>
        <v>1250000</v>
      </c>
      <c r="K734" s="116">
        <f t="shared" si="398"/>
        <v>165903.51051828256</v>
      </c>
    </row>
    <row r="735" spans="1:11" s="2" customFormat="1" x14ac:dyDescent="0.3">
      <c r="A735" s="5"/>
      <c r="B735" s="5"/>
      <c r="C735" s="5"/>
      <c r="D735" s="39">
        <v>321</v>
      </c>
      <c r="E735" s="41" t="s">
        <v>220</v>
      </c>
      <c r="F735" s="6">
        <f>F736+F737</f>
        <v>175000</v>
      </c>
      <c r="G735" s="6">
        <f t="shared" si="396"/>
        <v>23226.491472559559</v>
      </c>
      <c r="H735" s="6">
        <f t="shared" ref="H735:J735" si="412">H736+H737</f>
        <v>175000</v>
      </c>
      <c r="I735" s="6">
        <f t="shared" si="397"/>
        <v>23226.491472559559</v>
      </c>
      <c r="J735" s="12">
        <f t="shared" si="412"/>
        <v>175000</v>
      </c>
      <c r="K735" s="6">
        <f t="shared" si="398"/>
        <v>23226.491472559559</v>
      </c>
    </row>
    <row r="736" spans="1:11" s="2" customFormat="1" x14ac:dyDescent="0.3">
      <c r="A736" s="118"/>
      <c r="B736" s="118"/>
      <c r="C736" s="118"/>
      <c r="D736" s="55">
        <v>3211</v>
      </c>
      <c r="E736" s="7" t="s">
        <v>26</v>
      </c>
      <c r="F736" s="86">
        <v>75000</v>
      </c>
      <c r="G736" s="86">
        <f t="shared" si="396"/>
        <v>9954.2106310969539</v>
      </c>
      <c r="H736" s="86">
        <v>75000</v>
      </c>
      <c r="I736" s="86">
        <f t="shared" si="397"/>
        <v>9954.2106310969539</v>
      </c>
      <c r="J736" s="87">
        <v>75000</v>
      </c>
      <c r="K736" s="86">
        <f t="shared" si="398"/>
        <v>9954.2106310969539</v>
      </c>
    </row>
    <row r="737" spans="1:11" s="2" customFormat="1" x14ac:dyDescent="0.3">
      <c r="A737" s="118"/>
      <c r="B737" s="118"/>
      <c r="C737" s="118"/>
      <c r="D737" s="55">
        <v>3213</v>
      </c>
      <c r="E737" s="7" t="s">
        <v>93</v>
      </c>
      <c r="F737" s="86">
        <v>100000</v>
      </c>
      <c r="G737" s="86">
        <f t="shared" si="396"/>
        <v>13272.280841462605</v>
      </c>
      <c r="H737" s="86">
        <v>100000</v>
      </c>
      <c r="I737" s="86">
        <f t="shared" si="397"/>
        <v>13272.280841462605</v>
      </c>
      <c r="J737" s="87">
        <v>100000</v>
      </c>
      <c r="K737" s="86">
        <f t="shared" si="398"/>
        <v>13272.280841462605</v>
      </c>
    </row>
    <row r="738" spans="1:11" s="2" customFormat="1" x14ac:dyDescent="0.3">
      <c r="A738" s="5"/>
      <c r="B738" s="5"/>
      <c r="C738" s="5"/>
      <c r="D738" s="40">
        <v>323</v>
      </c>
      <c r="E738" s="41" t="s">
        <v>28</v>
      </c>
      <c r="F738" s="6">
        <f>SUM(F740+F741+F742+F739)</f>
        <v>950000</v>
      </c>
      <c r="G738" s="6">
        <f t="shared" si="396"/>
        <v>126086.66799389475</v>
      </c>
      <c r="H738" s="6">
        <f t="shared" ref="H738:J738" si="413">SUM(H740+H741+H742+H739)</f>
        <v>950000</v>
      </c>
      <c r="I738" s="6">
        <f t="shared" si="397"/>
        <v>126086.66799389475</v>
      </c>
      <c r="J738" s="12">
        <f t="shared" si="413"/>
        <v>950000</v>
      </c>
      <c r="K738" s="6">
        <f t="shared" si="398"/>
        <v>126086.66799389475</v>
      </c>
    </row>
    <row r="739" spans="1:11" s="2" customFormat="1" x14ac:dyDescent="0.3">
      <c r="A739" s="118"/>
      <c r="B739" s="118"/>
      <c r="C739" s="118"/>
      <c r="D739" s="46">
        <v>3235</v>
      </c>
      <c r="E739" s="47" t="s">
        <v>30</v>
      </c>
      <c r="F739" s="86">
        <v>50000</v>
      </c>
      <c r="G739" s="86">
        <f t="shared" si="396"/>
        <v>6636.1404207313026</v>
      </c>
      <c r="H739" s="86">
        <v>50000</v>
      </c>
      <c r="I739" s="86">
        <f t="shared" si="397"/>
        <v>6636.1404207313026</v>
      </c>
      <c r="J739" s="87">
        <v>50000</v>
      </c>
      <c r="K739" s="86">
        <f t="shared" si="398"/>
        <v>6636.1404207313026</v>
      </c>
    </row>
    <row r="740" spans="1:11" x14ac:dyDescent="0.3">
      <c r="A740" s="3"/>
      <c r="B740" s="3"/>
      <c r="C740" s="3"/>
      <c r="D740" s="46">
        <v>3237</v>
      </c>
      <c r="E740" s="7" t="s">
        <v>29</v>
      </c>
      <c r="F740" s="4">
        <v>500000</v>
      </c>
      <c r="G740" s="4">
        <f t="shared" si="396"/>
        <v>66361.404207313026</v>
      </c>
      <c r="H740" s="4">
        <v>500000</v>
      </c>
      <c r="I740" s="4">
        <f t="shared" si="397"/>
        <v>66361.404207313026</v>
      </c>
      <c r="J740" s="10">
        <v>500000</v>
      </c>
      <c r="K740" s="4">
        <f t="shared" si="398"/>
        <v>66361.404207313026</v>
      </c>
    </row>
    <row r="741" spans="1:11" x14ac:dyDescent="0.3">
      <c r="A741" s="3"/>
      <c r="B741" s="3"/>
      <c r="C741" s="3"/>
      <c r="D741" s="46">
        <v>3238</v>
      </c>
      <c r="E741" s="47" t="s">
        <v>57</v>
      </c>
      <c r="F741" s="4">
        <v>200000</v>
      </c>
      <c r="G741" s="4">
        <f t="shared" si="396"/>
        <v>26544.56168292521</v>
      </c>
      <c r="H741" s="4">
        <v>200000</v>
      </c>
      <c r="I741" s="4">
        <f t="shared" si="397"/>
        <v>26544.56168292521</v>
      </c>
      <c r="J741" s="10">
        <v>200000</v>
      </c>
      <c r="K741" s="4">
        <f t="shared" si="398"/>
        <v>26544.56168292521</v>
      </c>
    </row>
    <row r="742" spans="1:11" x14ac:dyDescent="0.3">
      <c r="A742" s="3"/>
      <c r="B742" s="3"/>
      <c r="C742" s="3"/>
      <c r="D742" s="46">
        <v>3239</v>
      </c>
      <c r="E742" s="7" t="s">
        <v>31</v>
      </c>
      <c r="F742" s="4">
        <v>200000</v>
      </c>
      <c r="G742" s="4">
        <f t="shared" si="396"/>
        <v>26544.56168292521</v>
      </c>
      <c r="H742" s="4">
        <v>200000</v>
      </c>
      <c r="I742" s="4">
        <f t="shared" si="397"/>
        <v>26544.56168292521</v>
      </c>
      <c r="J742" s="10">
        <v>200000</v>
      </c>
      <c r="K742" s="4">
        <f t="shared" si="398"/>
        <v>26544.56168292521</v>
      </c>
    </row>
    <row r="743" spans="1:11" x14ac:dyDescent="0.3">
      <c r="A743" s="119"/>
      <c r="B743" s="119"/>
      <c r="C743" s="119"/>
      <c r="D743" s="40">
        <v>329</v>
      </c>
      <c r="E743" s="41" t="s">
        <v>32</v>
      </c>
      <c r="F743" s="6">
        <f>F744+F745</f>
        <v>125000</v>
      </c>
      <c r="G743" s="6">
        <f t="shared" si="396"/>
        <v>16590.351051828256</v>
      </c>
      <c r="H743" s="6">
        <f t="shared" ref="H743:J743" si="414">H744+H745</f>
        <v>125000</v>
      </c>
      <c r="I743" s="6">
        <f t="shared" si="397"/>
        <v>16590.351051828256</v>
      </c>
      <c r="J743" s="12">
        <f t="shared" si="414"/>
        <v>125000</v>
      </c>
      <c r="K743" s="6">
        <f t="shared" si="398"/>
        <v>16590.351051828256</v>
      </c>
    </row>
    <row r="744" spans="1:11" x14ac:dyDescent="0.3">
      <c r="A744" s="3"/>
      <c r="B744" s="3"/>
      <c r="C744" s="3"/>
      <c r="D744" s="46">
        <v>3293</v>
      </c>
      <c r="E744" s="7" t="s">
        <v>33</v>
      </c>
      <c r="F744" s="4">
        <v>50000</v>
      </c>
      <c r="G744" s="4">
        <f t="shared" si="396"/>
        <v>6636.1404207313026</v>
      </c>
      <c r="H744" s="4">
        <v>50000</v>
      </c>
      <c r="I744" s="4">
        <f t="shared" si="397"/>
        <v>6636.1404207313026</v>
      </c>
      <c r="J744" s="10">
        <v>50000</v>
      </c>
      <c r="K744" s="4">
        <f t="shared" si="398"/>
        <v>6636.1404207313026</v>
      </c>
    </row>
    <row r="745" spans="1:11" x14ac:dyDescent="0.3">
      <c r="A745" s="3"/>
      <c r="B745" s="3"/>
      <c r="C745" s="3"/>
      <c r="D745" s="46">
        <v>3294</v>
      </c>
      <c r="E745" s="7" t="s">
        <v>104</v>
      </c>
      <c r="F745" s="4">
        <v>75000</v>
      </c>
      <c r="G745" s="4">
        <f t="shared" si="396"/>
        <v>9954.2106310969539</v>
      </c>
      <c r="H745" s="4">
        <v>75000</v>
      </c>
      <c r="I745" s="4">
        <f t="shared" si="397"/>
        <v>9954.2106310969539</v>
      </c>
      <c r="J745" s="10">
        <v>75000</v>
      </c>
      <c r="K745" s="4">
        <f t="shared" si="398"/>
        <v>9954.2106310969539</v>
      </c>
    </row>
    <row r="746" spans="1:11" ht="46.8" x14ac:dyDescent="0.3">
      <c r="A746" s="112"/>
      <c r="B746" s="59" t="s">
        <v>218</v>
      </c>
      <c r="C746" s="59"/>
      <c r="D746" s="59"/>
      <c r="E746" s="30" t="s">
        <v>213</v>
      </c>
      <c r="F746" s="120">
        <f t="shared" ref="F746:J749" si="415">F747</f>
        <v>100000</v>
      </c>
      <c r="G746" s="120">
        <f t="shared" si="396"/>
        <v>13272.280841462605</v>
      </c>
      <c r="H746" s="120">
        <f t="shared" si="415"/>
        <v>100000</v>
      </c>
      <c r="I746" s="120">
        <f t="shared" si="397"/>
        <v>13272.280841462605</v>
      </c>
      <c r="J746" s="121">
        <f t="shared" si="415"/>
        <v>100000</v>
      </c>
      <c r="K746" s="120">
        <f t="shared" si="398"/>
        <v>13272.280841462605</v>
      </c>
    </row>
    <row r="747" spans="1:11" s="2" customFormat="1" x14ac:dyDescent="0.3">
      <c r="A747" s="108"/>
      <c r="B747" s="108"/>
      <c r="C747" s="108"/>
      <c r="D747" s="108">
        <v>11</v>
      </c>
      <c r="E747" s="109" t="s">
        <v>11</v>
      </c>
      <c r="F747" s="122">
        <f>F749</f>
        <v>100000</v>
      </c>
      <c r="G747" s="122">
        <f t="shared" si="396"/>
        <v>13272.280841462605</v>
      </c>
      <c r="H747" s="122">
        <f>H749</f>
        <v>100000</v>
      </c>
      <c r="I747" s="122">
        <f t="shared" si="397"/>
        <v>13272.280841462605</v>
      </c>
      <c r="J747" s="123">
        <f>J749</f>
        <v>100000</v>
      </c>
      <c r="K747" s="122">
        <f t="shared" si="398"/>
        <v>13272.280841462605</v>
      </c>
    </row>
    <row r="748" spans="1:11" s="2" customFormat="1" x14ac:dyDescent="0.3">
      <c r="A748" s="34"/>
      <c r="B748" s="34"/>
      <c r="C748" s="34"/>
      <c r="D748" s="34">
        <v>38</v>
      </c>
      <c r="E748" s="35"/>
      <c r="F748" s="124">
        <f>F749</f>
        <v>100000</v>
      </c>
      <c r="G748" s="124">
        <f t="shared" si="396"/>
        <v>13272.280841462605</v>
      </c>
      <c r="H748" s="124">
        <f t="shared" ref="H748:J748" si="416">H749</f>
        <v>100000</v>
      </c>
      <c r="I748" s="124">
        <f t="shared" si="397"/>
        <v>13272.280841462605</v>
      </c>
      <c r="J748" s="125">
        <f t="shared" si="416"/>
        <v>100000</v>
      </c>
      <c r="K748" s="124">
        <f t="shared" si="398"/>
        <v>13272.280841462605</v>
      </c>
    </row>
    <row r="749" spans="1:11" s="2" customFormat="1" x14ac:dyDescent="0.3">
      <c r="A749" s="5"/>
      <c r="B749" s="5"/>
      <c r="C749" s="5"/>
      <c r="D749" s="40">
        <v>386</v>
      </c>
      <c r="E749" s="41" t="s">
        <v>214</v>
      </c>
      <c r="F749" s="126">
        <f t="shared" si="415"/>
        <v>100000</v>
      </c>
      <c r="G749" s="126">
        <f t="shared" si="396"/>
        <v>13272.280841462605</v>
      </c>
      <c r="H749" s="126">
        <f t="shared" si="415"/>
        <v>100000</v>
      </c>
      <c r="I749" s="126">
        <f t="shared" si="397"/>
        <v>13272.280841462605</v>
      </c>
      <c r="J749" s="127">
        <f t="shared" si="415"/>
        <v>100000</v>
      </c>
      <c r="K749" s="126">
        <f t="shared" si="398"/>
        <v>13272.280841462605</v>
      </c>
    </row>
    <row r="750" spans="1:11" ht="48.75" customHeight="1" x14ac:dyDescent="0.3">
      <c r="A750" s="3"/>
      <c r="B750" s="3"/>
      <c r="C750" s="3"/>
      <c r="D750" s="52">
        <v>3865</v>
      </c>
      <c r="E750" s="47" t="s">
        <v>215</v>
      </c>
      <c r="F750" s="128">
        <v>100000</v>
      </c>
      <c r="G750" s="128">
        <f t="shared" si="396"/>
        <v>13272.280841462605</v>
      </c>
      <c r="H750" s="128">
        <v>100000</v>
      </c>
      <c r="I750" s="128">
        <f t="shared" si="397"/>
        <v>13272.280841462605</v>
      </c>
      <c r="J750" s="129">
        <v>100000</v>
      </c>
      <c r="K750" s="128">
        <f t="shared" si="398"/>
        <v>13272.280841462605</v>
      </c>
    </row>
    <row r="751" spans="1:11" x14ac:dyDescent="0.3">
      <c r="A751" s="112"/>
      <c r="B751" s="59" t="s">
        <v>223</v>
      </c>
      <c r="C751" s="59"/>
      <c r="D751" s="59"/>
      <c r="E751" s="30" t="s">
        <v>222</v>
      </c>
      <c r="F751" s="120">
        <f t="shared" ref="F751:J751" si="417">F752</f>
        <v>400000</v>
      </c>
      <c r="G751" s="120">
        <f t="shared" si="396"/>
        <v>53089.123365850421</v>
      </c>
      <c r="H751" s="120">
        <f t="shared" si="417"/>
        <v>400000</v>
      </c>
      <c r="I751" s="120">
        <f t="shared" si="397"/>
        <v>53089.123365850421</v>
      </c>
      <c r="J751" s="121">
        <f t="shared" si="417"/>
        <v>400000</v>
      </c>
      <c r="K751" s="120">
        <f t="shared" si="398"/>
        <v>53089.123365850421</v>
      </c>
    </row>
    <row r="752" spans="1:11" s="2" customFormat="1" x14ac:dyDescent="0.3">
      <c r="A752" s="108"/>
      <c r="B752" s="108"/>
      <c r="C752" s="108"/>
      <c r="D752" s="108">
        <v>11</v>
      </c>
      <c r="E752" s="109" t="s">
        <v>11</v>
      </c>
      <c r="F752" s="130">
        <f>F754+F756+F761+F763</f>
        <v>400000</v>
      </c>
      <c r="G752" s="130">
        <f t="shared" si="396"/>
        <v>53089.123365850421</v>
      </c>
      <c r="H752" s="130">
        <f>H754+H756+H761+H763</f>
        <v>400000</v>
      </c>
      <c r="I752" s="130">
        <f t="shared" si="397"/>
        <v>53089.123365850421</v>
      </c>
      <c r="J752" s="131">
        <f>J754+J756+J761+J763</f>
        <v>400000</v>
      </c>
      <c r="K752" s="130">
        <f t="shared" si="398"/>
        <v>53089.123365850421</v>
      </c>
    </row>
    <row r="753" spans="1:11" s="2" customFormat="1" x14ac:dyDescent="0.3">
      <c r="A753" s="34"/>
      <c r="B753" s="34"/>
      <c r="C753" s="34"/>
      <c r="D753" s="34">
        <v>32</v>
      </c>
      <c r="E753" s="35"/>
      <c r="F753" s="57">
        <f>F754+F756+F761+F763</f>
        <v>400000</v>
      </c>
      <c r="G753" s="57">
        <f t="shared" si="396"/>
        <v>53089.123365850421</v>
      </c>
      <c r="H753" s="57">
        <f>H754+H756+H761+H763</f>
        <v>400000</v>
      </c>
      <c r="I753" s="57">
        <f t="shared" si="397"/>
        <v>53089.123365850421</v>
      </c>
      <c r="J753" s="58">
        <f>J754+J756+J761+J763</f>
        <v>400000</v>
      </c>
      <c r="K753" s="57">
        <f t="shared" si="398"/>
        <v>53089.123365850421</v>
      </c>
    </row>
    <row r="754" spans="1:11" x14ac:dyDescent="0.3">
      <c r="A754" s="38"/>
      <c r="B754" s="60"/>
      <c r="C754" s="60"/>
      <c r="D754" s="40">
        <v>321</v>
      </c>
      <c r="E754" s="41" t="s">
        <v>25</v>
      </c>
      <c r="F754" s="42">
        <f t="shared" ref="F754:J754" si="418">F755</f>
        <v>70000</v>
      </c>
      <c r="G754" s="42">
        <f t="shared" si="396"/>
        <v>9290.596589023824</v>
      </c>
      <c r="H754" s="42">
        <f t="shared" si="418"/>
        <v>90000</v>
      </c>
      <c r="I754" s="42">
        <f t="shared" si="397"/>
        <v>11945.052757316344</v>
      </c>
      <c r="J754" s="43">
        <f t="shared" si="418"/>
        <v>90000</v>
      </c>
      <c r="K754" s="42">
        <f t="shared" si="398"/>
        <v>11945.052757316344</v>
      </c>
    </row>
    <row r="755" spans="1:11" x14ac:dyDescent="0.3">
      <c r="A755" s="44"/>
      <c r="B755" s="55"/>
      <c r="C755" s="55"/>
      <c r="D755" s="52">
        <v>3211</v>
      </c>
      <c r="E755" s="7" t="s">
        <v>26</v>
      </c>
      <c r="F755" s="86">
        <v>70000</v>
      </c>
      <c r="G755" s="86">
        <f t="shared" si="396"/>
        <v>9290.596589023824</v>
      </c>
      <c r="H755" s="86">
        <v>90000</v>
      </c>
      <c r="I755" s="86">
        <f t="shared" si="397"/>
        <v>11945.052757316344</v>
      </c>
      <c r="J755" s="87">
        <v>90000</v>
      </c>
      <c r="K755" s="86">
        <f t="shared" si="398"/>
        <v>11945.052757316344</v>
      </c>
    </row>
    <row r="756" spans="1:11" s="2" customFormat="1" x14ac:dyDescent="0.3">
      <c r="A756" s="5"/>
      <c r="B756" s="5"/>
      <c r="C756" s="5"/>
      <c r="D756" s="40">
        <v>323</v>
      </c>
      <c r="E756" s="41" t="s">
        <v>28</v>
      </c>
      <c r="F756" s="6">
        <f>SUM(F758+F759+F760+F757)</f>
        <v>110000</v>
      </c>
      <c r="G756" s="6">
        <f t="shared" si="396"/>
        <v>14599.508925608865</v>
      </c>
      <c r="H756" s="6">
        <f t="shared" ref="H756:J756" si="419">SUM(H758+H759+H760+H757)</f>
        <v>290000</v>
      </c>
      <c r="I756" s="6">
        <f t="shared" si="397"/>
        <v>38489.614440241552</v>
      </c>
      <c r="J756" s="12">
        <f t="shared" si="419"/>
        <v>290000</v>
      </c>
      <c r="K756" s="6">
        <f t="shared" si="398"/>
        <v>38489.614440241552</v>
      </c>
    </row>
    <row r="757" spans="1:11" x14ac:dyDescent="0.3">
      <c r="A757" s="44"/>
      <c r="B757" s="55"/>
      <c r="C757" s="55"/>
      <c r="D757" s="52">
        <v>3233</v>
      </c>
      <c r="E757" s="47" t="s">
        <v>44</v>
      </c>
      <c r="F757" s="86">
        <v>20000</v>
      </c>
      <c r="G757" s="86">
        <f t="shared" si="396"/>
        <v>2654.4561682925209</v>
      </c>
      <c r="H757" s="86">
        <v>200000</v>
      </c>
      <c r="I757" s="86">
        <f t="shared" si="397"/>
        <v>26544.56168292521</v>
      </c>
      <c r="J757" s="87">
        <v>200000</v>
      </c>
      <c r="K757" s="86">
        <f t="shared" si="398"/>
        <v>26544.56168292521</v>
      </c>
    </row>
    <row r="758" spans="1:11" x14ac:dyDescent="0.3">
      <c r="A758" s="3"/>
      <c r="B758" s="3"/>
      <c r="C758" s="3"/>
      <c r="D758" s="46">
        <v>3237</v>
      </c>
      <c r="E758" s="7" t="s">
        <v>29</v>
      </c>
      <c r="F758" s="4">
        <v>20000</v>
      </c>
      <c r="G758" s="4">
        <f t="shared" si="396"/>
        <v>2654.4561682925209</v>
      </c>
      <c r="H758" s="4">
        <v>20000</v>
      </c>
      <c r="I758" s="4">
        <f t="shared" si="397"/>
        <v>2654.4561682925209</v>
      </c>
      <c r="J758" s="10">
        <v>20000</v>
      </c>
      <c r="K758" s="4">
        <f t="shared" si="398"/>
        <v>2654.4561682925209</v>
      </c>
    </row>
    <row r="759" spans="1:11" x14ac:dyDescent="0.3">
      <c r="A759" s="3"/>
      <c r="B759" s="3"/>
      <c r="C759" s="3"/>
      <c r="D759" s="46">
        <v>3235</v>
      </c>
      <c r="E759" s="47" t="s">
        <v>221</v>
      </c>
      <c r="F759" s="4">
        <v>40000</v>
      </c>
      <c r="G759" s="4">
        <f t="shared" si="396"/>
        <v>5308.9123365850419</v>
      </c>
      <c r="H759" s="4">
        <v>40000</v>
      </c>
      <c r="I759" s="4">
        <f t="shared" si="397"/>
        <v>5308.9123365850419</v>
      </c>
      <c r="J759" s="10">
        <v>40000</v>
      </c>
      <c r="K759" s="4">
        <f t="shared" si="398"/>
        <v>5308.9123365850419</v>
      </c>
    </row>
    <row r="760" spans="1:11" x14ac:dyDescent="0.3">
      <c r="A760" s="3"/>
      <c r="B760" s="3"/>
      <c r="C760" s="3"/>
      <c r="D760" s="46">
        <v>3239</v>
      </c>
      <c r="E760" s="7" t="s">
        <v>31</v>
      </c>
      <c r="F760" s="4">
        <v>30000</v>
      </c>
      <c r="G760" s="4">
        <f t="shared" si="396"/>
        <v>3981.6842524387812</v>
      </c>
      <c r="H760" s="4">
        <v>30000</v>
      </c>
      <c r="I760" s="4">
        <f t="shared" si="397"/>
        <v>3981.6842524387812</v>
      </c>
      <c r="J760" s="10">
        <v>30000</v>
      </c>
      <c r="K760" s="4">
        <f t="shared" si="398"/>
        <v>3981.6842524387812</v>
      </c>
    </row>
    <row r="761" spans="1:11" x14ac:dyDescent="0.3">
      <c r="A761" s="38"/>
      <c r="B761" s="60"/>
      <c r="C761" s="60"/>
      <c r="D761" s="40">
        <v>329</v>
      </c>
      <c r="E761" s="41" t="s">
        <v>32</v>
      </c>
      <c r="F761" s="42">
        <f t="shared" ref="F761:J761" si="420">F762</f>
        <v>20000</v>
      </c>
      <c r="G761" s="42">
        <f t="shared" si="396"/>
        <v>2654.4561682925209</v>
      </c>
      <c r="H761" s="42">
        <f t="shared" si="420"/>
        <v>20000</v>
      </c>
      <c r="I761" s="42">
        <f t="shared" si="397"/>
        <v>2654.4561682925209</v>
      </c>
      <c r="J761" s="43">
        <f t="shared" si="420"/>
        <v>20000</v>
      </c>
      <c r="K761" s="42">
        <f t="shared" si="398"/>
        <v>2654.4561682925209</v>
      </c>
    </row>
    <row r="762" spans="1:11" x14ac:dyDescent="0.3">
      <c r="A762" s="44"/>
      <c r="B762" s="55"/>
      <c r="C762" s="55"/>
      <c r="D762" s="52">
        <v>3293</v>
      </c>
      <c r="E762" s="7" t="s">
        <v>33</v>
      </c>
      <c r="F762" s="86">
        <v>20000</v>
      </c>
      <c r="G762" s="86">
        <f t="shared" si="396"/>
        <v>2654.4561682925209</v>
      </c>
      <c r="H762" s="86">
        <v>20000</v>
      </c>
      <c r="I762" s="86">
        <f t="shared" si="397"/>
        <v>2654.4561682925209</v>
      </c>
      <c r="J762" s="87">
        <v>20000</v>
      </c>
      <c r="K762" s="86">
        <f t="shared" si="398"/>
        <v>2654.4561682925209</v>
      </c>
    </row>
    <row r="763" spans="1:11" s="2" customFormat="1" ht="31.2" x14ac:dyDescent="0.3">
      <c r="A763" s="38"/>
      <c r="B763" s="39"/>
      <c r="C763" s="39"/>
      <c r="D763" s="40">
        <v>324</v>
      </c>
      <c r="E763" s="41" t="s">
        <v>46</v>
      </c>
      <c r="F763" s="42">
        <f t="shared" ref="F763:J763" si="421">SUM(F764)</f>
        <v>200000</v>
      </c>
      <c r="G763" s="42">
        <f t="shared" si="396"/>
        <v>26544.56168292521</v>
      </c>
      <c r="H763" s="42">
        <f t="shared" si="421"/>
        <v>0</v>
      </c>
      <c r="I763" s="42">
        <f t="shared" si="397"/>
        <v>0</v>
      </c>
      <c r="J763" s="43">
        <f t="shared" si="421"/>
        <v>0</v>
      </c>
      <c r="K763" s="42">
        <f t="shared" si="398"/>
        <v>0</v>
      </c>
    </row>
    <row r="764" spans="1:11" ht="31.2" x14ac:dyDescent="0.3">
      <c r="A764" s="44"/>
      <c r="B764" s="55"/>
      <c r="C764" s="55"/>
      <c r="D764" s="52">
        <v>3241</v>
      </c>
      <c r="E764" s="7" t="s">
        <v>46</v>
      </c>
      <c r="F764" s="4">
        <v>200000</v>
      </c>
      <c r="G764" s="4">
        <f t="shared" si="396"/>
        <v>26544.56168292521</v>
      </c>
      <c r="H764" s="4"/>
      <c r="I764" s="4">
        <f t="shared" si="397"/>
        <v>0</v>
      </c>
      <c r="J764" s="10"/>
      <c r="K764" s="4">
        <f t="shared" si="398"/>
        <v>0</v>
      </c>
    </row>
    <row r="765" spans="1:11" ht="31.2" x14ac:dyDescent="0.3">
      <c r="A765" s="28" t="s">
        <v>85</v>
      </c>
      <c r="B765" s="59"/>
      <c r="C765" s="59"/>
      <c r="D765" s="59"/>
      <c r="E765" s="30" t="s">
        <v>232</v>
      </c>
      <c r="F765" s="31">
        <v>0</v>
      </c>
      <c r="G765" s="31">
        <f t="shared" si="396"/>
        <v>0</v>
      </c>
      <c r="H765" s="31">
        <f>SUM(H766+H802)</f>
        <v>5205980</v>
      </c>
      <c r="I765" s="31">
        <f t="shared" si="397"/>
        <v>690952.28615037492</v>
      </c>
      <c r="J765" s="32">
        <f>SUM(J766+J802)</f>
        <v>50662980</v>
      </c>
      <c r="K765" s="31">
        <f t="shared" si="398"/>
        <v>6724132.9882540312</v>
      </c>
    </row>
    <row r="766" spans="1:11" x14ac:dyDescent="0.3">
      <c r="A766" s="33"/>
      <c r="B766" s="34"/>
      <c r="C766" s="33"/>
      <c r="D766" s="34">
        <v>12</v>
      </c>
      <c r="E766" s="35" t="s">
        <v>55</v>
      </c>
      <c r="F766" s="36">
        <v>0</v>
      </c>
      <c r="G766" s="36">
        <f t="shared" si="396"/>
        <v>0</v>
      </c>
      <c r="H766" s="36">
        <f>SUM(H768+H772+H774+H777+H781+H783+H790+H799)+H793+H796</f>
        <v>794150</v>
      </c>
      <c r="I766" s="36">
        <f t="shared" si="397"/>
        <v>105401.81830247528</v>
      </c>
      <c r="J766" s="37">
        <f>SUM(J768+J772+J774+J777+J781+J783+J790+J799)+J793+J796</f>
        <v>7612700</v>
      </c>
      <c r="K766" s="36">
        <f t="shared" si="398"/>
        <v>1010378.9236180237</v>
      </c>
    </row>
    <row r="767" spans="1:11" x14ac:dyDescent="0.3">
      <c r="A767" s="33"/>
      <c r="B767" s="34"/>
      <c r="C767" s="33"/>
      <c r="D767" s="34">
        <v>31</v>
      </c>
      <c r="E767" s="35"/>
      <c r="F767" s="36"/>
      <c r="G767" s="36">
        <f t="shared" si="396"/>
        <v>0</v>
      </c>
      <c r="H767" s="36">
        <f>H768+H772+H774</f>
        <v>403333</v>
      </c>
      <c r="I767" s="36">
        <f t="shared" si="397"/>
        <v>53531.488486296366</v>
      </c>
      <c r="J767" s="37">
        <f>J768+J772+J774</f>
        <v>440000</v>
      </c>
      <c r="K767" s="36">
        <f t="shared" si="398"/>
        <v>58398.03570243546</v>
      </c>
    </row>
    <row r="768" spans="1:11" x14ac:dyDescent="0.3">
      <c r="A768" s="38"/>
      <c r="B768" s="39"/>
      <c r="C768" s="132"/>
      <c r="D768" s="40">
        <v>311</v>
      </c>
      <c r="E768" s="41" t="s">
        <v>86</v>
      </c>
      <c r="F768" s="65">
        <f>SUM(F769+F770+F771)</f>
        <v>0</v>
      </c>
      <c r="G768" s="65">
        <f t="shared" si="396"/>
        <v>0</v>
      </c>
      <c r="H768" s="65">
        <f>SUM(H769+H770+H771)</f>
        <v>337563</v>
      </c>
      <c r="I768" s="65">
        <f t="shared" si="397"/>
        <v>44802.309376866411</v>
      </c>
      <c r="J768" s="66">
        <f t="shared" ref="J768" si="422">SUM(J769+J770+J771)</f>
        <v>368250</v>
      </c>
      <c r="K768" s="65">
        <f t="shared" si="398"/>
        <v>48875.174198686043</v>
      </c>
    </row>
    <row r="769" spans="1:11" x14ac:dyDescent="0.3">
      <c r="A769" s="44"/>
      <c r="B769" s="45"/>
      <c r="C769" s="133"/>
      <c r="D769" s="46">
        <v>3111</v>
      </c>
      <c r="E769" s="47" t="s">
        <v>87</v>
      </c>
      <c r="F769" s="4"/>
      <c r="G769" s="4">
        <f t="shared" si="396"/>
        <v>0</v>
      </c>
      <c r="H769" s="4">
        <v>330000</v>
      </c>
      <c r="I769" s="4">
        <f t="shared" si="397"/>
        <v>43798.526776826599</v>
      </c>
      <c r="J769" s="10">
        <v>360000</v>
      </c>
      <c r="K769" s="4">
        <f t="shared" si="398"/>
        <v>47780.211029265374</v>
      </c>
    </row>
    <row r="770" spans="1:11" x14ac:dyDescent="0.3">
      <c r="A770" s="44"/>
      <c r="B770" s="45"/>
      <c r="C770" s="133"/>
      <c r="D770" s="46">
        <v>3113</v>
      </c>
      <c r="E770" s="47" t="s">
        <v>118</v>
      </c>
      <c r="F770" s="4"/>
      <c r="G770" s="4">
        <f t="shared" si="396"/>
        <v>0</v>
      </c>
      <c r="H770" s="4">
        <v>5042</v>
      </c>
      <c r="I770" s="4">
        <f t="shared" si="397"/>
        <v>669.18840002654451</v>
      </c>
      <c r="J770" s="10">
        <v>5500</v>
      </c>
      <c r="K770" s="4">
        <f t="shared" si="398"/>
        <v>729.97544628044329</v>
      </c>
    </row>
    <row r="771" spans="1:11" x14ac:dyDescent="0.3">
      <c r="A771" s="44"/>
      <c r="B771" s="45"/>
      <c r="C771" s="133"/>
      <c r="D771" s="46">
        <v>3114</v>
      </c>
      <c r="E771" s="47" t="s">
        <v>119</v>
      </c>
      <c r="F771" s="4"/>
      <c r="G771" s="4">
        <f t="shared" si="396"/>
        <v>0</v>
      </c>
      <c r="H771" s="4">
        <v>2521</v>
      </c>
      <c r="I771" s="4">
        <f t="shared" si="397"/>
        <v>334.59420001327226</v>
      </c>
      <c r="J771" s="10">
        <v>2750</v>
      </c>
      <c r="K771" s="4">
        <f t="shared" si="398"/>
        <v>364.98772314022165</v>
      </c>
    </row>
    <row r="772" spans="1:11" x14ac:dyDescent="0.3">
      <c r="A772" s="38"/>
      <c r="B772" s="39"/>
      <c r="C772" s="132"/>
      <c r="D772" s="40">
        <v>312</v>
      </c>
      <c r="E772" s="41" t="s">
        <v>90</v>
      </c>
      <c r="F772" s="65">
        <f t="shared" ref="F772" si="423">SUM(F773)</f>
        <v>0</v>
      </c>
      <c r="G772" s="65">
        <f t="shared" si="396"/>
        <v>0</v>
      </c>
      <c r="H772" s="65">
        <f>SUM(H773)</f>
        <v>10770</v>
      </c>
      <c r="I772" s="65">
        <f t="shared" si="397"/>
        <v>1429.4246466255224</v>
      </c>
      <c r="J772" s="66">
        <f t="shared" ref="J772" si="424">SUM(J773)</f>
        <v>11750</v>
      </c>
      <c r="K772" s="65">
        <f t="shared" si="398"/>
        <v>1559.4929988718561</v>
      </c>
    </row>
    <row r="773" spans="1:11" x14ac:dyDescent="0.3">
      <c r="A773" s="44"/>
      <c r="B773" s="45"/>
      <c r="C773" s="133"/>
      <c r="D773" s="46">
        <v>3121</v>
      </c>
      <c r="E773" s="47" t="s">
        <v>90</v>
      </c>
      <c r="F773" s="4"/>
      <c r="G773" s="4">
        <f t="shared" si="396"/>
        <v>0</v>
      </c>
      <c r="H773" s="4">
        <v>10770</v>
      </c>
      <c r="I773" s="4">
        <f t="shared" si="397"/>
        <v>1429.4246466255224</v>
      </c>
      <c r="J773" s="10">
        <v>11750</v>
      </c>
      <c r="K773" s="4">
        <f t="shared" si="398"/>
        <v>1559.4929988718561</v>
      </c>
    </row>
    <row r="774" spans="1:11" x14ac:dyDescent="0.3">
      <c r="A774" s="38"/>
      <c r="B774" s="39"/>
      <c r="C774" s="132"/>
      <c r="D774" s="40">
        <v>313</v>
      </c>
      <c r="E774" s="41" t="s">
        <v>88</v>
      </c>
      <c r="F774" s="65">
        <f t="shared" ref="F774" si="425">SUM(F775)</f>
        <v>0</v>
      </c>
      <c r="G774" s="65">
        <f t="shared" si="396"/>
        <v>0</v>
      </c>
      <c r="H774" s="65">
        <f>SUM(H775)</f>
        <v>55000</v>
      </c>
      <c r="I774" s="65">
        <f t="shared" si="397"/>
        <v>7299.7544628044325</v>
      </c>
      <c r="J774" s="66">
        <f t="shared" ref="J774" si="426">SUM(J775)</f>
        <v>60000</v>
      </c>
      <c r="K774" s="65">
        <f t="shared" si="398"/>
        <v>7963.3685048775624</v>
      </c>
    </row>
    <row r="775" spans="1:11" ht="31.2" x14ac:dyDescent="0.3">
      <c r="A775" s="44"/>
      <c r="B775" s="45"/>
      <c r="C775" s="133"/>
      <c r="D775" s="46">
        <v>3132</v>
      </c>
      <c r="E775" s="47" t="s">
        <v>91</v>
      </c>
      <c r="F775" s="4"/>
      <c r="G775" s="4">
        <f t="shared" si="396"/>
        <v>0</v>
      </c>
      <c r="H775" s="4">
        <v>55000</v>
      </c>
      <c r="I775" s="4">
        <f t="shared" si="397"/>
        <v>7299.7544628044325</v>
      </c>
      <c r="J775" s="10">
        <v>60000</v>
      </c>
      <c r="K775" s="4">
        <f t="shared" si="398"/>
        <v>7963.3685048775624</v>
      </c>
    </row>
    <row r="776" spans="1:11" s="2" customFormat="1" x14ac:dyDescent="0.3">
      <c r="A776" s="33"/>
      <c r="B776" s="34"/>
      <c r="C776" s="134"/>
      <c r="D776" s="50">
        <v>32</v>
      </c>
      <c r="E776" s="35"/>
      <c r="F776" s="57"/>
      <c r="G776" s="57">
        <f t="shared" ref="G776:G839" si="427">F776/7.5345</f>
        <v>0</v>
      </c>
      <c r="H776" s="57">
        <f>H777+H781+H783+H790</f>
        <v>360817</v>
      </c>
      <c r="I776" s="57">
        <f t="shared" ref="I776:I839" si="428">H776/7.5345</f>
        <v>47888.645563740123</v>
      </c>
      <c r="J776" s="58">
        <f>J777+J781+J783+J790</f>
        <v>361650</v>
      </c>
      <c r="K776" s="57">
        <f t="shared" ref="K776:K839" si="429">J776/7.5345</f>
        <v>47999.203663149507</v>
      </c>
    </row>
    <row r="777" spans="1:11" x14ac:dyDescent="0.3">
      <c r="A777" s="38"/>
      <c r="B777" s="39"/>
      <c r="C777" s="132"/>
      <c r="D777" s="40">
        <v>321</v>
      </c>
      <c r="E777" s="41" t="s">
        <v>25</v>
      </c>
      <c r="F777" s="42">
        <f>SUM(F778+F779+F780)</f>
        <v>0</v>
      </c>
      <c r="G777" s="42">
        <f t="shared" si="427"/>
        <v>0</v>
      </c>
      <c r="H777" s="42">
        <f>SUM(H778+H779+H780)</f>
        <v>109167</v>
      </c>
      <c r="I777" s="42">
        <f t="shared" si="428"/>
        <v>14488.950826199482</v>
      </c>
      <c r="J777" s="43">
        <f t="shared" ref="J777" si="430">SUM(J778+J779+J780)</f>
        <v>110000</v>
      </c>
      <c r="K777" s="42">
        <f t="shared" si="429"/>
        <v>14599.508925608865</v>
      </c>
    </row>
    <row r="778" spans="1:11" x14ac:dyDescent="0.3">
      <c r="A778" s="44"/>
      <c r="B778" s="45"/>
      <c r="C778" s="133"/>
      <c r="D778" s="46">
        <v>3211</v>
      </c>
      <c r="E778" s="47" t="s">
        <v>26</v>
      </c>
      <c r="F778" s="4"/>
      <c r="G778" s="4">
        <f t="shared" si="427"/>
        <v>0</v>
      </c>
      <c r="H778" s="4">
        <v>85000</v>
      </c>
      <c r="I778" s="4">
        <f t="shared" si="428"/>
        <v>11281.438715243214</v>
      </c>
      <c r="J778" s="10">
        <v>85000</v>
      </c>
      <c r="K778" s="4">
        <f t="shared" si="429"/>
        <v>11281.438715243214</v>
      </c>
    </row>
    <row r="779" spans="1:11" ht="31.2" x14ac:dyDescent="0.3">
      <c r="A779" s="44"/>
      <c r="B779" s="45"/>
      <c r="C779" s="133"/>
      <c r="D779" s="46">
        <v>3212</v>
      </c>
      <c r="E779" s="47" t="s">
        <v>92</v>
      </c>
      <c r="F779" s="4"/>
      <c r="G779" s="4">
        <f t="shared" si="427"/>
        <v>0</v>
      </c>
      <c r="H779" s="4">
        <v>9167</v>
      </c>
      <c r="I779" s="4">
        <f t="shared" si="428"/>
        <v>1216.669984736877</v>
      </c>
      <c r="J779" s="10">
        <v>10000</v>
      </c>
      <c r="K779" s="4">
        <f t="shared" si="429"/>
        <v>1327.2280841462605</v>
      </c>
    </row>
    <row r="780" spans="1:11" x14ac:dyDescent="0.3">
      <c r="A780" s="44"/>
      <c r="B780" s="45"/>
      <c r="C780" s="133"/>
      <c r="D780" s="46">
        <v>3213</v>
      </c>
      <c r="E780" s="47" t="s">
        <v>93</v>
      </c>
      <c r="F780" s="4"/>
      <c r="G780" s="4">
        <f t="shared" si="427"/>
        <v>0</v>
      </c>
      <c r="H780" s="4">
        <v>15000</v>
      </c>
      <c r="I780" s="4">
        <f t="shared" si="428"/>
        <v>1990.8421262193906</v>
      </c>
      <c r="J780" s="10">
        <v>15000</v>
      </c>
      <c r="K780" s="4">
        <f t="shared" si="429"/>
        <v>1990.8421262193906</v>
      </c>
    </row>
    <row r="781" spans="1:11" x14ac:dyDescent="0.3">
      <c r="A781" s="38"/>
      <c r="B781" s="39"/>
      <c r="C781" s="132"/>
      <c r="D781" s="40">
        <v>322</v>
      </c>
      <c r="E781" s="41" t="s">
        <v>59</v>
      </c>
      <c r="F781" s="42">
        <f t="shared" ref="F781" si="431">SUM(F782)</f>
        <v>0</v>
      </c>
      <c r="G781" s="42">
        <f t="shared" si="427"/>
        <v>0</v>
      </c>
      <c r="H781" s="42">
        <f>SUM(H782)</f>
        <v>15000</v>
      </c>
      <c r="I781" s="42">
        <f t="shared" si="428"/>
        <v>1990.8421262193906</v>
      </c>
      <c r="J781" s="43">
        <f t="shared" ref="J781" si="432">SUM(J782)</f>
        <v>15000</v>
      </c>
      <c r="K781" s="42">
        <f t="shared" si="429"/>
        <v>1990.8421262193906</v>
      </c>
    </row>
    <row r="782" spans="1:11" ht="31.2" x14ac:dyDescent="0.3">
      <c r="A782" s="44"/>
      <c r="B782" s="45"/>
      <c r="C782" s="133"/>
      <c r="D782" s="46">
        <v>3221</v>
      </c>
      <c r="E782" s="47" t="s">
        <v>94</v>
      </c>
      <c r="F782" s="4"/>
      <c r="G782" s="4">
        <f t="shared" si="427"/>
        <v>0</v>
      </c>
      <c r="H782" s="4">
        <v>15000</v>
      </c>
      <c r="I782" s="4">
        <f t="shared" si="428"/>
        <v>1990.8421262193906</v>
      </c>
      <c r="J782" s="10">
        <v>15000</v>
      </c>
      <c r="K782" s="4">
        <f t="shared" si="429"/>
        <v>1990.8421262193906</v>
      </c>
    </row>
    <row r="783" spans="1:11" x14ac:dyDescent="0.3">
      <c r="A783" s="38"/>
      <c r="B783" s="39"/>
      <c r="C783" s="132"/>
      <c r="D783" s="40">
        <v>323</v>
      </c>
      <c r="E783" s="41" t="s">
        <v>28</v>
      </c>
      <c r="F783" s="42">
        <v>0</v>
      </c>
      <c r="G783" s="42">
        <f t="shared" si="427"/>
        <v>0</v>
      </c>
      <c r="H783" s="42">
        <f>SUM(H784:H789)</f>
        <v>206650</v>
      </c>
      <c r="I783" s="42">
        <f t="shared" si="428"/>
        <v>27427.168358882471</v>
      </c>
      <c r="J783" s="43">
        <f t="shared" ref="J783" si="433">SUM(J784+J785+J786+J787+J788+J789)</f>
        <v>206650</v>
      </c>
      <c r="K783" s="42">
        <f t="shared" si="429"/>
        <v>27427.168358882471</v>
      </c>
    </row>
    <row r="784" spans="1:11" x14ac:dyDescent="0.3">
      <c r="A784" s="44"/>
      <c r="B784" s="45"/>
      <c r="C784" s="133"/>
      <c r="D784" s="46">
        <v>3231</v>
      </c>
      <c r="E784" s="47" t="s">
        <v>98</v>
      </c>
      <c r="F784" s="4"/>
      <c r="G784" s="4">
        <f t="shared" si="427"/>
        <v>0</v>
      </c>
      <c r="H784" s="4">
        <v>1000</v>
      </c>
      <c r="I784" s="4">
        <f t="shared" si="428"/>
        <v>132.72280841462606</v>
      </c>
      <c r="J784" s="10">
        <v>1000</v>
      </c>
      <c r="K784" s="4">
        <f t="shared" si="429"/>
        <v>132.72280841462606</v>
      </c>
    </row>
    <row r="785" spans="1:11" ht="31.2" x14ac:dyDescent="0.3">
      <c r="A785" s="44"/>
      <c r="B785" s="76"/>
      <c r="C785" s="135"/>
      <c r="D785" s="77">
        <v>3232</v>
      </c>
      <c r="E785" s="78" t="s">
        <v>127</v>
      </c>
      <c r="F785" s="4"/>
      <c r="G785" s="4">
        <f t="shared" si="427"/>
        <v>0</v>
      </c>
      <c r="H785" s="4">
        <v>1000</v>
      </c>
      <c r="I785" s="4">
        <f t="shared" si="428"/>
        <v>132.72280841462606</v>
      </c>
      <c r="J785" s="10">
        <v>1000</v>
      </c>
      <c r="K785" s="4">
        <f t="shared" si="429"/>
        <v>132.72280841462606</v>
      </c>
    </row>
    <row r="786" spans="1:11" x14ac:dyDescent="0.3">
      <c r="A786" s="44"/>
      <c r="B786" s="45"/>
      <c r="C786" s="133"/>
      <c r="D786" s="46">
        <v>3233</v>
      </c>
      <c r="E786" s="47" t="s">
        <v>44</v>
      </c>
      <c r="F786" s="4"/>
      <c r="G786" s="4">
        <f t="shared" si="427"/>
        <v>0</v>
      </c>
      <c r="H786" s="4">
        <v>145000</v>
      </c>
      <c r="I786" s="4">
        <f t="shared" si="428"/>
        <v>19244.807220120776</v>
      </c>
      <c r="J786" s="10">
        <v>145000</v>
      </c>
      <c r="K786" s="4">
        <f t="shared" si="429"/>
        <v>19244.807220120776</v>
      </c>
    </row>
    <row r="787" spans="1:11" x14ac:dyDescent="0.3">
      <c r="A787" s="44"/>
      <c r="B787" s="45"/>
      <c r="C787" s="133"/>
      <c r="D787" s="46">
        <v>3235</v>
      </c>
      <c r="E787" s="47" t="s">
        <v>30</v>
      </c>
      <c r="F787" s="4"/>
      <c r="G787" s="4">
        <f t="shared" si="427"/>
        <v>0</v>
      </c>
      <c r="H787" s="4">
        <v>16500</v>
      </c>
      <c r="I787" s="4">
        <f t="shared" si="428"/>
        <v>2189.9263388413297</v>
      </c>
      <c r="J787" s="10">
        <v>16500</v>
      </c>
      <c r="K787" s="4">
        <f t="shared" si="429"/>
        <v>2189.9263388413297</v>
      </c>
    </row>
    <row r="788" spans="1:11" x14ac:dyDescent="0.3">
      <c r="A788" s="44"/>
      <c r="B788" s="45"/>
      <c r="C788" s="45"/>
      <c r="D788" s="45">
        <v>3237</v>
      </c>
      <c r="E788" s="47" t="s">
        <v>29</v>
      </c>
      <c r="F788" s="4"/>
      <c r="G788" s="4">
        <f t="shared" si="427"/>
        <v>0</v>
      </c>
      <c r="H788" s="4">
        <v>24000</v>
      </c>
      <c r="I788" s="4">
        <f t="shared" si="428"/>
        <v>3185.3474019510249</v>
      </c>
      <c r="J788" s="10">
        <v>24000</v>
      </c>
      <c r="K788" s="4">
        <f t="shared" si="429"/>
        <v>3185.3474019510249</v>
      </c>
    </row>
    <row r="789" spans="1:11" x14ac:dyDescent="0.3">
      <c r="A789" s="44"/>
      <c r="B789" s="45"/>
      <c r="C789" s="133"/>
      <c r="D789" s="46">
        <v>3239</v>
      </c>
      <c r="E789" s="47" t="s">
        <v>31</v>
      </c>
      <c r="F789" s="4"/>
      <c r="G789" s="4">
        <f t="shared" si="427"/>
        <v>0</v>
      </c>
      <c r="H789" s="4">
        <v>19150</v>
      </c>
      <c r="I789" s="4">
        <f t="shared" si="428"/>
        <v>2541.6417811400888</v>
      </c>
      <c r="J789" s="10">
        <v>19150</v>
      </c>
      <c r="K789" s="4">
        <f t="shared" si="429"/>
        <v>2541.6417811400888</v>
      </c>
    </row>
    <row r="790" spans="1:11" x14ac:dyDescent="0.3">
      <c r="A790" s="38"/>
      <c r="B790" s="39"/>
      <c r="C790" s="132"/>
      <c r="D790" s="40">
        <v>329</v>
      </c>
      <c r="E790" s="41" t="s">
        <v>32</v>
      </c>
      <c r="F790" s="42">
        <f t="shared" ref="F790" si="434">SUM(F791)</f>
        <v>0</v>
      </c>
      <c r="G790" s="42">
        <f t="shared" si="427"/>
        <v>0</v>
      </c>
      <c r="H790" s="42">
        <f t="shared" ref="H790:J790" si="435">SUM(H791)</f>
        <v>30000</v>
      </c>
      <c r="I790" s="42">
        <f t="shared" si="428"/>
        <v>3981.6842524387812</v>
      </c>
      <c r="J790" s="43">
        <f t="shared" si="435"/>
        <v>30000</v>
      </c>
      <c r="K790" s="42">
        <f t="shared" si="429"/>
        <v>3981.6842524387812</v>
      </c>
    </row>
    <row r="791" spans="1:11" x14ac:dyDescent="0.3">
      <c r="A791" s="44"/>
      <c r="B791" s="45"/>
      <c r="C791" s="133"/>
      <c r="D791" s="46">
        <v>3293</v>
      </c>
      <c r="E791" s="47" t="s">
        <v>33</v>
      </c>
      <c r="F791" s="4"/>
      <c r="G791" s="4">
        <f t="shared" si="427"/>
        <v>0</v>
      </c>
      <c r="H791" s="4">
        <v>30000</v>
      </c>
      <c r="I791" s="4">
        <f t="shared" si="428"/>
        <v>3981.6842524387812</v>
      </c>
      <c r="J791" s="10">
        <v>30000</v>
      </c>
      <c r="K791" s="4">
        <f t="shared" si="429"/>
        <v>3981.6842524387812</v>
      </c>
    </row>
    <row r="792" spans="1:11" s="2" customFormat="1" x14ac:dyDescent="0.3">
      <c r="A792" s="136"/>
      <c r="B792" s="137"/>
      <c r="C792" s="138"/>
      <c r="D792" s="139">
        <v>36</v>
      </c>
      <c r="E792" s="140"/>
      <c r="F792" s="9"/>
      <c r="G792" s="9">
        <f t="shared" si="427"/>
        <v>0</v>
      </c>
      <c r="H792" s="9">
        <f>H793</f>
        <v>0</v>
      </c>
      <c r="I792" s="9">
        <f t="shared" si="428"/>
        <v>0</v>
      </c>
      <c r="J792" s="11">
        <f>J793</f>
        <v>3390525</v>
      </c>
      <c r="K792" s="9">
        <f t="shared" si="429"/>
        <v>450000</v>
      </c>
    </row>
    <row r="793" spans="1:11" x14ac:dyDescent="0.3">
      <c r="A793" s="38"/>
      <c r="B793" s="80"/>
      <c r="C793" s="5"/>
      <c r="D793" s="80">
        <v>363</v>
      </c>
      <c r="E793" s="5" t="s">
        <v>12</v>
      </c>
      <c r="F793" s="81">
        <f t="shared" ref="F793" si="436">SUM(F794)</f>
        <v>0</v>
      </c>
      <c r="G793" s="81">
        <f t="shared" si="427"/>
        <v>0</v>
      </c>
      <c r="H793" s="81">
        <f t="shared" ref="H793" si="437">SUM(H794)</f>
        <v>0</v>
      </c>
      <c r="I793" s="81">
        <f t="shared" si="428"/>
        <v>0</v>
      </c>
      <c r="J793" s="82">
        <f t="shared" ref="J793" si="438">SUM(J794)</f>
        <v>3390525</v>
      </c>
      <c r="K793" s="81">
        <f t="shared" si="429"/>
        <v>450000</v>
      </c>
    </row>
    <row r="794" spans="1:11" x14ac:dyDescent="0.3">
      <c r="A794" s="44"/>
      <c r="B794" s="83"/>
      <c r="C794" s="3"/>
      <c r="D794" s="83">
        <v>3631</v>
      </c>
      <c r="E794" s="3" t="s">
        <v>13</v>
      </c>
      <c r="F794" s="4"/>
      <c r="G794" s="4">
        <f t="shared" si="427"/>
        <v>0</v>
      </c>
      <c r="H794" s="4"/>
      <c r="I794" s="4">
        <f t="shared" si="428"/>
        <v>0</v>
      </c>
      <c r="J794" s="10">
        <v>3390525</v>
      </c>
      <c r="K794" s="4">
        <f t="shared" si="429"/>
        <v>450000</v>
      </c>
    </row>
    <row r="795" spans="1:11" s="2" customFormat="1" x14ac:dyDescent="0.3">
      <c r="A795" s="136"/>
      <c r="B795" s="141"/>
      <c r="C795" s="8"/>
      <c r="D795" s="141">
        <v>35</v>
      </c>
      <c r="E795" s="8"/>
      <c r="F795" s="9"/>
      <c r="G795" s="9">
        <f t="shared" si="427"/>
        <v>0</v>
      </c>
      <c r="H795" s="9">
        <f>H796</f>
        <v>0</v>
      </c>
      <c r="I795" s="9">
        <f t="shared" si="428"/>
        <v>0</v>
      </c>
      <c r="J795" s="11">
        <f>J796</f>
        <v>3390525</v>
      </c>
      <c r="K795" s="9">
        <f t="shared" si="429"/>
        <v>450000</v>
      </c>
    </row>
    <row r="796" spans="1:11" ht="46.8" x14ac:dyDescent="0.3">
      <c r="A796" s="38"/>
      <c r="B796" s="39"/>
      <c r="C796" s="39"/>
      <c r="D796" s="39">
        <v>352</v>
      </c>
      <c r="E796" s="41" t="s">
        <v>176</v>
      </c>
      <c r="F796" s="42">
        <f t="shared" ref="F796" si="439">SUM(F797)</f>
        <v>0</v>
      </c>
      <c r="G796" s="42">
        <f t="shared" si="427"/>
        <v>0</v>
      </c>
      <c r="H796" s="42">
        <f t="shared" ref="H796" si="440">SUM(H797)</f>
        <v>0</v>
      </c>
      <c r="I796" s="42">
        <f t="shared" si="428"/>
        <v>0</v>
      </c>
      <c r="J796" s="43">
        <f t="shared" ref="J796" si="441">SUM(J797)</f>
        <v>3390525</v>
      </c>
      <c r="K796" s="42">
        <f t="shared" si="429"/>
        <v>450000</v>
      </c>
    </row>
    <row r="797" spans="1:11" ht="31.2" x14ac:dyDescent="0.3">
      <c r="A797" s="44"/>
      <c r="B797" s="45"/>
      <c r="C797" s="45"/>
      <c r="D797" s="45">
        <v>3522</v>
      </c>
      <c r="E797" s="47" t="s">
        <v>165</v>
      </c>
      <c r="F797" s="4"/>
      <c r="G797" s="4">
        <f t="shared" si="427"/>
        <v>0</v>
      </c>
      <c r="H797" s="4"/>
      <c r="I797" s="4">
        <f t="shared" si="428"/>
        <v>0</v>
      </c>
      <c r="J797" s="10">
        <v>3390525</v>
      </c>
      <c r="K797" s="4">
        <f t="shared" si="429"/>
        <v>450000</v>
      </c>
    </row>
    <row r="798" spans="1:11" s="2" customFormat="1" x14ac:dyDescent="0.3">
      <c r="A798" s="136"/>
      <c r="B798" s="137"/>
      <c r="C798" s="137"/>
      <c r="D798" s="137">
        <v>42</v>
      </c>
      <c r="E798" s="140"/>
      <c r="F798" s="9"/>
      <c r="G798" s="9">
        <f t="shared" si="427"/>
        <v>0</v>
      </c>
      <c r="H798" s="9">
        <f>H799</f>
        <v>30000</v>
      </c>
      <c r="I798" s="9">
        <f t="shared" si="428"/>
        <v>3981.6842524387812</v>
      </c>
      <c r="J798" s="11">
        <f>J799</f>
        <v>30000</v>
      </c>
      <c r="K798" s="9">
        <f t="shared" si="429"/>
        <v>3981.6842524387812</v>
      </c>
    </row>
    <row r="799" spans="1:11" x14ac:dyDescent="0.3">
      <c r="A799" s="38"/>
      <c r="B799" s="39"/>
      <c r="C799" s="132"/>
      <c r="D799" s="40">
        <v>422</v>
      </c>
      <c r="E799" s="41" t="s">
        <v>110</v>
      </c>
      <c r="F799" s="42">
        <f t="shared" ref="F799" si="442">SUM(F800+F801)</f>
        <v>0</v>
      </c>
      <c r="G799" s="42">
        <f t="shared" si="427"/>
        <v>0</v>
      </c>
      <c r="H799" s="42">
        <f>SUM(H800+H801)</f>
        <v>30000</v>
      </c>
      <c r="I799" s="42">
        <f t="shared" si="428"/>
        <v>3981.6842524387812</v>
      </c>
      <c r="J799" s="43">
        <f t="shared" ref="J799" si="443">SUM(J800+J801)</f>
        <v>30000</v>
      </c>
      <c r="K799" s="42">
        <f t="shared" si="429"/>
        <v>3981.6842524387812</v>
      </c>
    </row>
    <row r="800" spans="1:11" x14ac:dyDescent="0.3">
      <c r="A800" s="44"/>
      <c r="B800" s="45"/>
      <c r="C800" s="45"/>
      <c r="D800" s="45">
        <v>4221</v>
      </c>
      <c r="E800" s="47" t="s">
        <v>63</v>
      </c>
      <c r="F800" s="4"/>
      <c r="G800" s="4">
        <f t="shared" si="427"/>
        <v>0</v>
      </c>
      <c r="H800" s="4">
        <v>15000</v>
      </c>
      <c r="I800" s="4">
        <f t="shared" si="428"/>
        <v>1990.8421262193906</v>
      </c>
      <c r="J800" s="10">
        <v>15000</v>
      </c>
      <c r="K800" s="4">
        <f t="shared" si="429"/>
        <v>1990.8421262193906</v>
      </c>
    </row>
    <row r="801" spans="1:11" x14ac:dyDescent="0.3">
      <c r="A801" s="44"/>
      <c r="B801" s="45"/>
      <c r="C801" s="45"/>
      <c r="D801" s="45">
        <v>4222</v>
      </c>
      <c r="E801" s="47" t="s">
        <v>111</v>
      </c>
      <c r="F801" s="4"/>
      <c r="G801" s="4">
        <f t="shared" si="427"/>
        <v>0</v>
      </c>
      <c r="H801" s="4">
        <v>15000</v>
      </c>
      <c r="I801" s="4">
        <f t="shared" si="428"/>
        <v>1990.8421262193906</v>
      </c>
      <c r="J801" s="10">
        <v>15000</v>
      </c>
      <c r="K801" s="4">
        <f t="shared" si="429"/>
        <v>1990.8421262193906</v>
      </c>
    </row>
    <row r="802" spans="1:11" x14ac:dyDescent="0.3">
      <c r="A802" s="33"/>
      <c r="B802" s="34"/>
      <c r="C802" s="33"/>
      <c r="D802" s="34">
        <v>561</v>
      </c>
      <c r="E802" s="35" t="s">
        <v>115</v>
      </c>
      <c r="F802" s="36">
        <v>0</v>
      </c>
      <c r="G802" s="36">
        <f t="shared" si="427"/>
        <v>0</v>
      </c>
      <c r="H802" s="36">
        <f>SUM(H804+H808+H810+H813+H817+H819+H826+H835)</f>
        <v>4411830</v>
      </c>
      <c r="I802" s="36">
        <f t="shared" si="428"/>
        <v>585550.46784789965</v>
      </c>
      <c r="J802" s="37">
        <f t="shared" ref="J802" si="444">SUM(J804+J808+J810+J813+J817+J819+J826+J829+J832+J835)</f>
        <v>43050280</v>
      </c>
      <c r="K802" s="36">
        <f t="shared" si="429"/>
        <v>5713754.064636007</v>
      </c>
    </row>
    <row r="803" spans="1:11" x14ac:dyDescent="0.3">
      <c r="A803" s="33"/>
      <c r="B803" s="34"/>
      <c r="C803" s="33"/>
      <c r="D803" s="34">
        <v>31</v>
      </c>
      <c r="E803" s="35"/>
      <c r="F803" s="36"/>
      <c r="G803" s="36">
        <f t="shared" si="427"/>
        <v>0</v>
      </c>
      <c r="H803" s="36">
        <f>H804+H808+H810</f>
        <v>2285552</v>
      </c>
      <c r="I803" s="36">
        <f t="shared" si="428"/>
        <v>303344.8802176654</v>
      </c>
      <c r="J803" s="37">
        <f>J804+J808+J810</f>
        <v>2493330</v>
      </c>
      <c r="K803" s="36">
        <f t="shared" si="429"/>
        <v>330921.75990443956</v>
      </c>
    </row>
    <row r="804" spans="1:11" x14ac:dyDescent="0.3">
      <c r="A804" s="38"/>
      <c r="B804" s="39"/>
      <c r="C804" s="132"/>
      <c r="D804" s="40">
        <v>311</v>
      </c>
      <c r="E804" s="41" t="s">
        <v>86</v>
      </c>
      <c r="F804" s="65">
        <f>SUM(F805+F806+F807)</f>
        <v>0</v>
      </c>
      <c r="G804" s="65">
        <f t="shared" si="427"/>
        <v>0</v>
      </c>
      <c r="H804" s="65">
        <f>SUM(H805+H806+H807)</f>
        <v>1918434</v>
      </c>
      <c r="I804" s="65">
        <f t="shared" si="428"/>
        <v>254619.9482381047</v>
      </c>
      <c r="J804" s="66">
        <f t="shared" ref="J804" si="445">SUM(J805+J806+J807)</f>
        <v>2092330</v>
      </c>
      <c r="K804" s="65">
        <f t="shared" si="429"/>
        <v>277699.91373017454</v>
      </c>
    </row>
    <row r="805" spans="1:11" x14ac:dyDescent="0.3">
      <c r="A805" s="44"/>
      <c r="B805" s="76"/>
      <c r="C805" s="135"/>
      <c r="D805" s="77">
        <v>3111</v>
      </c>
      <c r="E805" s="78" t="s">
        <v>87</v>
      </c>
      <c r="F805" s="86"/>
      <c r="G805" s="86">
        <f t="shared" si="427"/>
        <v>0</v>
      </c>
      <c r="H805" s="86">
        <v>1875560</v>
      </c>
      <c r="I805" s="86">
        <f t="shared" si="428"/>
        <v>248929.59055013602</v>
      </c>
      <c r="J805" s="87">
        <v>2045560</v>
      </c>
      <c r="K805" s="86">
        <f t="shared" si="429"/>
        <v>271492.46798062243</v>
      </c>
    </row>
    <row r="806" spans="1:11" x14ac:dyDescent="0.3">
      <c r="A806" s="44"/>
      <c r="B806" s="76"/>
      <c r="C806" s="135"/>
      <c r="D806" s="77">
        <v>3113</v>
      </c>
      <c r="E806" s="78" t="s">
        <v>118</v>
      </c>
      <c r="F806" s="86"/>
      <c r="G806" s="86">
        <f t="shared" si="427"/>
        <v>0</v>
      </c>
      <c r="H806" s="86">
        <v>28573</v>
      </c>
      <c r="I806" s="86">
        <f t="shared" si="428"/>
        <v>3792.2888048311102</v>
      </c>
      <c r="J806" s="87">
        <v>31170</v>
      </c>
      <c r="K806" s="86">
        <f t="shared" si="429"/>
        <v>4136.9699382838935</v>
      </c>
    </row>
    <row r="807" spans="1:11" x14ac:dyDescent="0.3">
      <c r="A807" s="44"/>
      <c r="B807" s="76"/>
      <c r="C807" s="135"/>
      <c r="D807" s="77">
        <v>3114</v>
      </c>
      <c r="E807" s="78" t="s">
        <v>119</v>
      </c>
      <c r="F807" s="86"/>
      <c r="G807" s="86">
        <f t="shared" si="427"/>
        <v>0</v>
      </c>
      <c r="H807" s="86">
        <v>14301</v>
      </c>
      <c r="I807" s="86">
        <f t="shared" si="428"/>
        <v>1898.0688831375671</v>
      </c>
      <c r="J807" s="87">
        <v>15600</v>
      </c>
      <c r="K807" s="86">
        <f t="shared" si="429"/>
        <v>2070.4758112681661</v>
      </c>
    </row>
    <row r="808" spans="1:11" x14ac:dyDescent="0.3">
      <c r="A808" s="38"/>
      <c r="B808" s="39"/>
      <c r="C808" s="132"/>
      <c r="D808" s="40">
        <v>312</v>
      </c>
      <c r="E808" s="41" t="s">
        <v>90</v>
      </c>
      <c r="F808" s="65">
        <f t="shared" ref="F808" si="446">SUM(F809)</f>
        <v>0</v>
      </c>
      <c r="G808" s="65">
        <f t="shared" si="427"/>
        <v>0</v>
      </c>
      <c r="H808" s="65">
        <f>SUM(H809)</f>
        <v>55451</v>
      </c>
      <c r="I808" s="65">
        <f t="shared" si="428"/>
        <v>7359.6124493994284</v>
      </c>
      <c r="J808" s="66">
        <f t="shared" ref="J808" si="447">SUM(J809)</f>
        <v>61000</v>
      </c>
      <c r="K808" s="65">
        <f t="shared" si="429"/>
        <v>8096.0913132921887</v>
      </c>
    </row>
    <row r="809" spans="1:11" x14ac:dyDescent="0.3">
      <c r="A809" s="44"/>
      <c r="B809" s="76"/>
      <c r="C809" s="135"/>
      <c r="D809" s="77">
        <v>3121</v>
      </c>
      <c r="E809" s="78" t="s">
        <v>90</v>
      </c>
      <c r="F809" s="86"/>
      <c r="G809" s="86">
        <f t="shared" si="427"/>
        <v>0</v>
      </c>
      <c r="H809" s="86">
        <v>55451</v>
      </c>
      <c r="I809" s="86">
        <f t="shared" si="428"/>
        <v>7359.6124493994284</v>
      </c>
      <c r="J809" s="87">
        <v>61000</v>
      </c>
      <c r="K809" s="86">
        <f t="shared" si="429"/>
        <v>8096.0913132921887</v>
      </c>
    </row>
    <row r="810" spans="1:11" x14ac:dyDescent="0.3">
      <c r="A810" s="38"/>
      <c r="B810" s="39"/>
      <c r="C810" s="132"/>
      <c r="D810" s="40">
        <v>313</v>
      </c>
      <c r="E810" s="41" t="s">
        <v>88</v>
      </c>
      <c r="F810" s="65">
        <f t="shared" ref="F810" si="448">SUM(F811)</f>
        <v>0</v>
      </c>
      <c r="G810" s="65">
        <f t="shared" si="427"/>
        <v>0</v>
      </c>
      <c r="H810" s="65">
        <f>SUM(H811)</f>
        <v>311667</v>
      </c>
      <c r="I810" s="65">
        <f t="shared" si="428"/>
        <v>41365.319530161258</v>
      </c>
      <c r="J810" s="66">
        <f t="shared" ref="J810" si="449">SUM(J811)</f>
        <v>340000</v>
      </c>
      <c r="K810" s="65">
        <f t="shared" si="429"/>
        <v>45125.754860972855</v>
      </c>
    </row>
    <row r="811" spans="1:11" ht="31.2" x14ac:dyDescent="0.3">
      <c r="A811" s="44"/>
      <c r="B811" s="76"/>
      <c r="C811" s="135"/>
      <c r="D811" s="77">
        <v>3132</v>
      </c>
      <c r="E811" s="78" t="s">
        <v>91</v>
      </c>
      <c r="F811" s="86"/>
      <c r="G811" s="86">
        <f t="shared" si="427"/>
        <v>0</v>
      </c>
      <c r="H811" s="86">
        <v>311667</v>
      </c>
      <c r="I811" s="86">
        <f t="shared" si="428"/>
        <v>41365.319530161258</v>
      </c>
      <c r="J811" s="87">
        <v>340000</v>
      </c>
      <c r="K811" s="86">
        <f t="shared" si="429"/>
        <v>45125.754860972855</v>
      </c>
    </row>
    <row r="812" spans="1:11" s="2" customFormat="1" x14ac:dyDescent="0.3">
      <c r="A812" s="33"/>
      <c r="B812" s="88"/>
      <c r="C812" s="142"/>
      <c r="D812" s="89">
        <v>32</v>
      </c>
      <c r="E812" s="90"/>
      <c r="F812" s="57"/>
      <c r="G812" s="57">
        <f t="shared" si="427"/>
        <v>0</v>
      </c>
      <c r="H812" s="57">
        <f>H813+H817+H819+H826</f>
        <v>1956278</v>
      </c>
      <c r="I812" s="57">
        <f t="shared" si="428"/>
        <v>259642.71019974782</v>
      </c>
      <c r="J812" s="58">
        <f>J813+J817+J819+J826</f>
        <v>1961000</v>
      </c>
      <c r="K812" s="57">
        <f t="shared" si="429"/>
        <v>260269.42730108168</v>
      </c>
    </row>
    <row r="813" spans="1:11" x14ac:dyDescent="0.3">
      <c r="A813" s="38"/>
      <c r="B813" s="39"/>
      <c r="C813" s="132"/>
      <c r="D813" s="40">
        <v>321</v>
      </c>
      <c r="E813" s="41" t="s">
        <v>25</v>
      </c>
      <c r="F813" s="42">
        <f>SUM(F814+F815+F816)</f>
        <v>0</v>
      </c>
      <c r="G813" s="42">
        <f t="shared" si="427"/>
        <v>0</v>
      </c>
      <c r="H813" s="42">
        <f>SUM(H814+H815+H816)</f>
        <v>618618</v>
      </c>
      <c r="I813" s="42">
        <f t="shared" si="428"/>
        <v>82104.718295839135</v>
      </c>
      <c r="J813" s="43">
        <f t="shared" ref="J813" si="450">SUM(J814+J815+J816)</f>
        <v>623340</v>
      </c>
      <c r="K813" s="42">
        <f t="shared" si="429"/>
        <v>82731.435397173002</v>
      </c>
    </row>
    <row r="814" spans="1:11" x14ac:dyDescent="0.3">
      <c r="A814" s="44"/>
      <c r="B814" s="76"/>
      <c r="C814" s="135"/>
      <c r="D814" s="77">
        <v>3211</v>
      </c>
      <c r="E814" s="78" t="s">
        <v>26</v>
      </c>
      <c r="F814" s="86"/>
      <c r="G814" s="86">
        <f t="shared" si="427"/>
        <v>0</v>
      </c>
      <c r="H814" s="86">
        <v>481670</v>
      </c>
      <c r="I814" s="86">
        <f t="shared" si="428"/>
        <v>63928.595129072928</v>
      </c>
      <c r="J814" s="87">
        <v>481670</v>
      </c>
      <c r="K814" s="86">
        <f t="shared" si="429"/>
        <v>63928.595129072928</v>
      </c>
    </row>
    <row r="815" spans="1:11" ht="31.2" x14ac:dyDescent="0.3">
      <c r="A815" s="44"/>
      <c r="B815" s="76"/>
      <c r="C815" s="135"/>
      <c r="D815" s="77">
        <v>3212</v>
      </c>
      <c r="E815" s="78" t="s">
        <v>92</v>
      </c>
      <c r="F815" s="86"/>
      <c r="G815" s="86">
        <f t="shared" si="427"/>
        <v>0</v>
      </c>
      <c r="H815" s="86">
        <v>51948</v>
      </c>
      <c r="I815" s="86">
        <f t="shared" si="428"/>
        <v>6894.6844515229941</v>
      </c>
      <c r="J815" s="87">
        <v>56670</v>
      </c>
      <c r="K815" s="86">
        <f t="shared" si="429"/>
        <v>7521.401552856858</v>
      </c>
    </row>
    <row r="816" spans="1:11" x14ac:dyDescent="0.3">
      <c r="A816" s="44"/>
      <c r="B816" s="76"/>
      <c r="C816" s="135"/>
      <c r="D816" s="77">
        <v>3213</v>
      </c>
      <c r="E816" s="78" t="s">
        <v>93</v>
      </c>
      <c r="F816" s="86"/>
      <c r="G816" s="86">
        <f t="shared" si="427"/>
        <v>0</v>
      </c>
      <c r="H816" s="86">
        <v>85000</v>
      </c>
      <c r="I816" s="86">
        <f t="shared" si="428"/>
        <v>11281.438715243214</v>
      </c>
      <c r="J816" s="87">
        <v>85000</v>
      </c>
      <c r="K816" s="86">
        <f t="shared" si="429"/>
        <v>11281.438715243214</v>
      </c>
    </row>
    <row r="817" spans="1:11" x14ac:dyDescent="0.3">
      <c r="A817" s="38"/>
      <c r="B817" s="39"/>
      <c r="C817" s="132"/>
      <c r="D817" s="40">
        <v>322</v>
      </c>
      <c r="E817" s="41" t="s">
        <v>59</v>
      </c>
      <c r="F817" s="42">
        <f t="shared" ref="F817" si="451">SUM(F818)</f>
        <v>0</v>
      </c>
      <c r="G817" s="42">
        <f t="shared" si="427"/>
        <v>0</v>
      </c>
      <c r="H817" s="42">
        <f>SUM(H818)</f>
        <v>28300</v>
      </c>
      <c r="I817" s="42">
        <f t="shared" si="428"/>
        <v>3756.0554781339169</v>
      </c>
      <c r="J817" s="43">
        <f t="shared" ref="J817" si="452">SUM(J818)</f>
        <v>28300</v>
      </c>
      <c r="K817" s="42">
        <f t="shared" si="429"/>
        <v>3756.0554781339169</v>
      </c>
    </row>
    <row r="818" spans="1:11" ht="31.2" x14ac:dyDescent="0.3">
      <c r="A818" s="44"/>
      <c r="B818" s="91"/>
      <c r="C818" s="143"/>
      <c r="D818" s="92">
        <v>3221</v>
      </c>
      <c r="E818" s="93" t="s">
        <v>94</v>
      </c>
      <c r="F818" s="86"/>
      <c r="G818" s="86">
        <f t="shared" si="427"/>
        <v>0</v>
      </c>
      <c r="H818" s="86">
        <v>28300</v>
      </c>
      <c r="I818" s="86">
        <f t="shared" si="428"/>
        <v>3756.0554781339169</v>
      </c>
      <c r="J818" s="87">
        <v>28300</v>
      </c>
      <c r="K818" s="86">
        <f t="shared" si="429"/>
        <v>3756.0554781339169</v>
      </c>
    </row>
    <row r="819" spans="1:11" x14ac:dyDescent="0.3">
      <c r="A819" s="38"/>
      <c r="B819" s="39"/>
      <c r="C819" s="132"/>
      <c r="D819" s="40">
        <v>323</v>
      </c>
      <c r="E819" s="41" t="s">
        <v>28</v>
      </c>
      <c r="F819" s="42">
        <v>0</v>
      </c>
      <c r="G819" s="42">
        <f t="shared" si="427"/>
        <v>0</v>
      </c>
      <c r="H819" s="42">
        <f>SUM(H820:H825)</f>
        <v>1139360</v>
      </c>
      <c r="I819" s="42">
        <f t="shared" si="428"/>
        <v>151219.05899528833</v>
      </c>
      <c r="J819" s="43">
        <f t="shared" ref="J819" si="453">SUM(J820+J821+J822+J823+J824+J825)</f>
        <v>1139360</v>
      </c>
      <c r="K819" s="42">
        <f t="shared" si="429"/>
        <v>151219.05899528833</v>
      </c>
    </row>
    <row r="820" spans="1:11" x14ac:dyDescent="0.3">
      <c r="A820" s="44"/>
      <c r="B820" s="76"/>
      <c r="C820" s="135"/>
      <c r="D820" s="77">
        <v>3231</v>
      </c>
      <c r="E820" s="78" t="s">
        <v>98</v>
      </c>
      <c r="F820" s="86"/>
      <c r="G820" s="86">
        <f t="shared" si="427"/>
        <v>0</v>
      </c>
      <c r="H820" s="86">
        <v>5670</v>
      </c>
      <c r="I820" s="86">
        <f t="shared" si="428"/>
        <v>752.53832371092972</v>
      </c>
      <c r="J820" s="87">
        <v>5670</v>
      </c>
      <c r="K820" s="86">
        <f t="shared" si="429"/>
        <v>752.53832371092972</v>
      </c>
    </row>
    <row r="821" spans="1:11" ht="31.2" x14ac:dyDescent="0.3">
      <c r="A821" s="44"/>
      <c r="B821" s="76"/>
      <c r="C821" s="135"/>
      <c r="D821" s="77">
        <v>3232</v>
      </c>
      <c r="E821" s="78" t="s">
        <v>127</v>
      </c>
      <c r="F821" s="86"/>
      <c r="G821" s="86">
        <f t="shared" si="427"/>
        <v>0</v>
      </c>
      <c r="H821" s="86">
        <v>5670</v>
      </c>
      <c r="I821" s="86">
        <f t="shared" si="428"/>
        <v>752.53832371092972</v>
      </c>
      <c r="J821" s="87">
        <v>5670</v>
      </c>
      <c r="K821" s="86">
        <f t="shared" si="429"/>
        <v>752.53832371092972</v>
      </c>
    </row>
    <row r="822" spans="1:11" x14ac:dyDescent="0.3">
      <c r="A822" s="44"/>
      <c r="B822" s="76"/>
      <c r="C822" s="135"/>
      <c r="D822" s="77">
        <v>3233</v>
      </c>
      <c r="E822" s="78" t="s">
        <v>44</v>
      </c>
      <c r="F822" s="86"/>
      <c r="G822" s="86">
        <f t="shared" si="427"/>
        <v>0</v>
      </c>
      <c r="H822" s="86">
        <v>790000</v>
      </c>
      <c r="I822" s="86">
        <f t="shared" si="428"/>
        <v>104851.01864755458</v>
      </c>
      <c r="J822" s="87">
        <v>790000</v>
      </c>
      <c r="K822" s="86">
        <f t="shared" si="429"/>
        <v>104851.01864755458</v>
      </c>
    </row>
    <row r="823" spans="1:11" x14ac:dyDescent="0.3">
      <c r="A823" s="44"/>
      <c r="B823" s="76"/>
      <c r="C823" s="135"/>
      <c r="D823" s="77">
        <v>3235</v>
      </c>
      <c r="E823" s="78" t="s">
        <v>30</v>
      </c>
      <c r="F823" s="86"/>
      <c r="G823" s="86">
        <f t="shared" si="427"/>
        <v>0</v>
      </c>
      <c r="H823" s="86">
        <v>93500</v>
      </c>
      <c r="I823" s="86">
        <f t="shared" si="428"/>
        <v>12409.582586767536</v>
      </c>
      <c r="J823" s="87">
        <v>93500</v>
      </c>
      <c r="K823" s="86">
        <f t="shared" si="429"/>
        <v>12409.582586767536</v>
      </c>
    </row>
    <row r="824" spans="1:11" x14ac:dyDescent="0.3">
      <c r="A824" s="44"/>
      <c r="B824" s="55"/>
      <c r="C824" s="55"/>
      <c r="D824" s="55">
        <v>3237</v>
      </c>
      <c r="E824" s="7" t="s">
        <v>29</v>
      </c>
      <c r="F824" s="86"/>
      <c r="G824" s="86">
        <f t="shared" si="427"/>
        <v>0</v>
      </c>
      <c r="H824" s="86">
        <v>136000</v>
      </c>
      <c r="I824" s="86">
        <f t="shared" si="428"/>
        <v>18050.301944389143</v>
      </c>
      <c r="J824" s="87">
        <v>136000</v>
      </c>
      <c r="K824" s="86">
        <f t="shared" si="429"/>
        <v>18050.301944389143</v>
      </c>
    </row>
    <row r="825" spans="1:11" x14ac:dyDescent="0.3">
      <c r="A825" s="44"/>
      <c r="B825" s="76"/>
      <c r="C825" s="135"/>
      <c r="D825" s="77">
        <v>3239</v>
      </c>
      <c r="E825" s="78" t="s">
        <v>31</v>
      </c>
      <c r="F825" s="86"/>
      <c r="G825" s="86">
        <f t="shared" si="427"/>
        <v>0</v>
      </c>
      <c r="H825" s="86">
        <v>108520</v>
      </c>
      <c r="I825" s="86">
        <f t="shared" si="428"/>
        <v>14403.079169155219</v>
      </c>
      <c r="J825" s="87">
        <v>108520</v>
      </c>
      <c r="K825" s="86">
        <f t="shared" si="429"/>
        <v>14403.079169155219</v>
      </c>
    </row>
    <row r="826" spans="1:11" x14ac:dyDescent="0.3">
      <c r="A826" s="38"/>
      <c r="B826" s="39"/>
      <c r="C826" s="132"/>
      <c r="D826" s="40">
        <v>329</v>
      </c>
      <c r="E826" s="41" t="s">
        <v>32</v>
      </c>
      <c r="F826" s="42">
        <f t="shared" ref="F826" si="454">SUM(F827)</f>
        <v>0</v>
      </c>
      <c r="G826" s="42">
        <f t="shared" si="427"/>
        <v>0</v>
      </c>
      <c r="H826" s="42">
        <f t="shared" ref="H826:J826" si="455">SUM(H827)</f>
        <v>170000</v>
      </c>
      <c r="I826" s="42">
        <f t="shared" si="428"/>
        <v>22562.877430486427</v>
      </c>
      <c r="J826" s="43">
        <f t="shared" si="455"/>
        <v>170000</v>
      </c>
      <c r="K826" s="42">
        <f t="shared" si="429"/>
        <v>22562.877430486427</v>
      </c>
    </row>
    <row r="827" spans="1:11" x14ac:dyDescent="0.3">
      <c r="A827" s="44"/>
      <c r="B827" s="76"/>
      <c r="C827" s="135"/>
      <c r="D827" s="77">
        <v>3293</v>
      </c>
      <c r="E827" s="78" t="s">
        <v>33</v>
      </c>
      <c r="F827" s="86"/>
      <c r="G827" s="86">
        <f t="shared" si="427"/>
        <v>0</v>
      </c>
      <c r="H827" s="86">
        <v>170000</v>
      </c>
      <c r="I827" s="86">
        <f t="shared" si="428"/>
        <v>22562.877430486427</v>
      </c>
      <c r="J827" s="87">
        <v>170000</v>
      </c>
      <c r="K827" s="86">
        <f t="shared" si="429"/>
        <v>22562.877430486427</v>
      </c>
    </row>
    <row r="828" spans="1:11" s="2" customFormat="1" x14ac:dyDescent="0.3">
      <c r="A828" s="136"/>
      <c r="B828" s="144"/>
      <c r="C828" s="145"/>
      <c r="D828" s="146">
        <v>35</v>
      </c>
      <c r="E828" s="147"/>
      <c r="F828" s="9"/>
      <c r="G828" s="9">
        <f t="shared" si="427"/>
        <v>0</v>
      </c>
      <c r="H828" s="9">
        <v>0</v>
      </c>
      <c r="I828" s="9">
        <f t="shared" si="428"/>
        <v>0</v>
      </c>
      <c r="J828" s="11">
        <f>J829</f>
        <v>19212975</v>
      </c>
      <c r="K828" s="9">
        <f t="shared" si="429"/>
        <v>2550000</v>
      </c>
    </row>
    <row r="829" spans="1:11" ht="46.8" x14ac:dyDescent="0.3">
      <c r="A829" s="38"/>
      <c r="B829" s="39"/>
      <c r="C829" s="39"/>
      <c r="D829" s="39">
        <v>353</v>
      </c>
      <c r="E829" s="41" t="s">
        <v>178</v>
      </c>
      <c r="F829" s="42">
        <f t="shared" ref="F829" si="456">SUM(F830)</f>
        <v>0</v>
      </c>
      <c r="G829" s="42">
        <f t="shared" si="427"/>
        <v>0</v>
      </c>
      <c r="H829" s="42">
        <f t="shared" ref="H829" si="457">SUM(H830)</f>
        <v>0</v>
      </c>
      <c r="I829" s="42">
        <f t="shared" si="428"/>
        <v>0</v>
      </c>
      <c r="J829" s="43">
        <f t="shared" ref="J829" si="458">SUM(J830)</f>
        <v>19212975</v>
      </c>
      <c r="K829" s="42">
        <f t="shared" si="429"/>
        <v>2550000</v>
      </c>
    </row>
    <row r="830" spans="1:11" ht="31.2" x14ac:dyDescent="0.3">
      <c r="A830" s="44"/>
      <c r="B830" s="55"/>
      <c r="C830" s="55"/>
      <c r="D830" s="55">
        <v>3531</v>
      </c>
      <c r="E830" s="7" t="s">
        <v>179</v>
      </c>
      <c r="F830" s="86"/>
      <c r="G830" s="86">
        <f t="shared" si="427"/>
        <v>0</v>
      </c>
      <c r="H830" s="86"/>
      <c r="I830" s="86">
        <f t="shared" si="428"/>
        <v>0</v>
      </c>
      <c r="J830" s="87">
        <v>19212975</v>
      </c>
      <c r="K830" s="86">
        <f t="shared" si="429"/>
        <v>2550000</v>
      </c>
    </row>
    <row r="831" spans="1:11" x14ac:dyDescent="0.3">
      <c r="A831" s="136"/>
      <c r="B831" s="137"/>
      <c r="C831" s="137"/>
      <c r="D831" s="137">
        <v>36</v>
      </c>
      <c r="E831" s="140"/>
      <c r="F831" s="9">
        <f>F832</f>
        <v>0</v>
      </c>
      <c r="G831" s="9">
        <f t="shared" si="427"/>
        <v>0</v>
      </c>
      <c r="H831" s="9">
        <f t="shared" ref="H831:J831" si="459">H832</f>
        <v>0</v>
      </c>
      <c r="I831" s="9">
        <f t="shared" si="428"/>
        <v>0</v>
      </c>
      <c r="J831" s="11">
        <f t="shared" si="459"/>
        <v>19212975</v>
      </c>
      <c r="K831" s="9">
        <f t="shared" si="429"/>
        <v>2550000</v>
      </c>
    </row>
    <row r="832" spans="1:11" ht="31.2" x14ac:dyDescent="0.3">
      <c r="A832" s="38"/>
      <c r="B832" s="39"/>
      <c r="C832" s="132"/>
      <c r="D832" s="40">
        <v>368</v>
      </c>
      <c r="E832" s="41" t="s">
        <v>175</v>
      </c>
      <c r="F832" s="42">
        <f t="shared" ref="F832" si="460">SUM(F833)</f>
        <v>0</v>
      </c>
      <c r="G832" s="42">
        <f t="shared" si="427"/>
        <v>0</v>
      </c>
      <c r="H832" s="42">
        <f t="shared" ref="H832" si="461">SUM(H833)</f>
        <v>0</v>
      </c>
      <c r="I832" s="42">
        <f t="shared" si="428"/>
        <v>0</v>
      </c>
      <c r="J832" s="43">
        <f t="shared" ref="J832" si="462">SUM(J833)</f>
        <v>19212975</v>
      </c>
      <c r="K832" s="42">
        <f t="shared" si="429"/>
        <v>2550000</v>
      </c>
    </row>
    <row r="833" spans="1:11" ht="31.2" x14ac:dyDescent="0.3">
      <c r="A833" s="44"/>
      <c r="B833" s="55"/>
      <c r="C833" s="55"/>
      <c r="D833" s="55">
        <v>3681</v>
      </c>
      <c r="E833" s="94" t="s">
        <v>143</v>
      </c>
      <c r="F833" s="86"/>
      <c r="G833" s="86">
        <f t="shared" si="427"/>
        <v>0</v>
      </c>
      <c r="H833" s="86"/>
      <c r="I833" s="86">
        <f t="shared" si="428"/>
        <v>0</v>
      </c>
      <c r="J833" s="87">
        <v>19212975</v>
      </c>
      <c r="K833" s="86">
        <f t="shared" si="429"/>
        <v>2550000</v>
      </c>
    </row>
    <row r="834" spans="1:11" x14ac:dyDescent="0.3">
      <c r="A834" s="136"/>
      <c r="B834" s="137"/>
      <c r="C834" s="137"/>
      <c r="D834" s="137">
        <v>42</v>
      </c>
      <c r="E834" s="148"/>
      <c r="F834" s="9">
        <f>F835</f>
        <v>0</v>
      </c>
      <c r="G834" s="9">
        <f t="shared" si="427"/>
        <v>0</v>
      </c>
      <c r="H834" s="9">
        <f t="shared" ref="H834:J834" si="463">H835</f>
        <v>170000</v>
      </c>
      <c r="I834" s="9">
        <f t="shared" si="428"/>
        <v>22562.877430486427</v>
      </c>
      <c r="J834" s="11">
        <f t="shared" si="463"/>
        <v>170000</v>
      </c>
      <c r="K834" s="9">
        <f t="shared" si="429"/>
        <v>22562.877430486427</v>
      </c>
    </row>
    <row r="835" spans="1:11" x14ac:dyDescent="0.3">
      <c r="A835" s="38"/>
      <c r="B835" s="39"/>
      <c r="C835" s="132"/>
      <c r="D835" s="40">
        <v>422</v>
      </c>
      <c r="E835" s="41" t="s">
        <v>110</v>
      </c>
      <c r="F835" s="42">
        <f>SUM(F836+F837)</f>
        <v>0</v>
      </c>
      <c r="G835" s="42">
        <f t="shared" si="427"/>
        <v>0</v>
      </c>
      <c r="H835" s="42">
        <f t="shared" ref="H835:J835" si="464">SUM(H836+H837)</f>
        <v>170000</v>
      </c>
      <c r="I835" s="42">
        <f t="shared" si="428"/>
        <v>22562.877430486427</v>
      </c>
      <c r="J835" s="43">
        <f t="shared" si="464"/>
        <v>170000</v>
      </c>
      <c r="K835" s="42">
        <f t="shared" si="429"/>
        <v>22562.877430486427</v>
      </c>
    </row>
    <row r="836" spans="1:11" x14ac:dyDescent="0.3">
      <c r="A836" s="44"/>
      <c r="B836" s="55"/>
      <c r="C836" s="55"/>
      <c r="D836" s="55">
        <v>4221</v>
      </c>
      <c r="E836" s="7" t="s">
        <v>63</v>
      </c>
      <c r="F836" s="86"/>
      <c r="G836" s="86">
        <f t="shared" si="427"/>
        <v>0</v>
      </c>
      <c r="H836" s="86">
        <v>85000</v>
      </c>
      <c r="I836" s="86">
        <f t="shared" si="428"/>
        <v>11281.438715243214</v>
      </c>
      <c r="J836" s="87">
        <v>85000</v>
      </c>
      <c r="K836" s="86">
        <f t="shared" si="429"/>
        <v>11281.438715243214</v>
      </c>
    </row>
    <row r="837" spans="1:11" x14ac:dyDescent="0.3">
      <c r="A837" s="44"/>
      <c r="B837" s="55"/>
      <c r="C837" s="55"/>
      <c r="D837" s="55">
        <v>4222</v>
      </c>
      <c r="E837" s="7" t="s">
        <v>111</v>
      </c>
      <c r="F837" s="86"/>
      <c r="G837" s="86">
        <f t="shared" si="427"/>
        <v>0</v>
      </c>
      <c r="H837" s="86">
        <v>85000</v>
      </c>
      <c r="I837" s="86">
        <f t="shared" si="428"/>
        <v>11281.438715243214</v>
      </c>
      <c r="J837" s="87">
        <v>85000</v>
      </c>
      <c r="K837" s="86">
        <f t="shared" si="429"/>
        <v>11281.438715243214</v>
      </c>
    </row>
    <row r="838" spans="1:11" ht="46.8" x14ac:dyDescent="0.3">
      <c r="A838" s="28"/>
      <c r="B838" s="59" t="s">
        <v>233</v>
      </c>
      <c r="C838" s="149"/>
      <c r="D838" s="59"/>
      <c r="E838" s="30" t="s">
        <v>234</v>
      </c>
      <c r="F838" s="31">
        <f t="shared" ref="F838:J838" si="465">F839</f>
        <v>4300000</v>
      </c>
      <c r="G838" s="31">
        <f t="shared" si="427"/>
        <v>570708.07618289196</v>
      </c>
      <c r="H838" s="31">
        <f t="shared" si="465"/>
        <v>2300000</v>
      </c>
      <c r="I838" s="31">
        <f t="shared" si="428"/>
        <v>305262.45935363992</v>
      </c>
      <c r="J838" s="32">
        <f t="shared" si="465"/>
        <v>3800000</v>
      </c>
      <c r="K838" s="31">
        <f t="shared" si="429"/>
        <v>504346.671975579</v>
      </c>
    </row>
    <row r="839" spans="1:11" x14ac:dyDescent="0.3">
      <c r="A839" s="150"/>
      <c r="B839" s="151"/>
      <c r="C839" s="151"/>
      <c r="D839" s="114">
        <v>11</v>
      </c>
      <c r="E839" s="115" t="s">
        <v>11</v>
      </c>
      <c r="F839" s="116">
        <f>F841+F845+F849</f>
        <v>4300000</v>
      </c>
      <c r="G839" s="116">
        <f t="shared" si="427"/>
        <v>570708.07618289196</v>
      </c>
      <c r="H839" s="116">
        <f t="shared" ref="H839:J839" si="466">H841+H845+H849</f>
        <v>2300000</v>
      </c>
      <c r="I839" s="116">
        <f t="shared" si="428"/>
        <v>305262.45935363992</v>
      </c>
      <c r="J839" s="117">
        <f t="shared" si="466"/>
        <v>3800000</v>
      </c>
      <c r="K839" s="116">
        <f t="shared" si="429"/>
        <v>504346.671975579</v>
      </c>
    </row>
    <row r="840" spans="1:11" x14ac:dyDescent="0.3">
      <c r="A840" s="150"/>
      <c r="B840" s="151"/>
      <c r="C840" s="151"/>
      <c r="D840" s="114">
        <v>32</v>
      </c>
      <c r="E840" s="115"/>
      <c r="F840" s="116">
        <f>F841</f>
        <v>900000</v>
      </c>
      <c r="G840" s="116">
        <f t="shared" ref="G840:G850" si="467">F840/7.5345</f>
        <v>119450.52757316345</v>
      </c>
      <c r="H840" s="116">
        <f t="shared" ref="H840:J840" si="468">H841</f>
        <v>200000</v>
      </c>
      <c r="I840" s="116">
        <f t="shared" ref="I840:I850" si="469">H840/7.5345</f>
        <v>26544.56168292521</v>
      </c>
      <c r="J840" s="117">
        <f t="shared" si="468"/>
        <v>600000</v>
      </c>
      <c r="K840" s="116">
        <f t="shared" ref="K840:K850" si="470">J840/7.5345</f>
        <v>79633.685048775631</v>
      </c>
    </row>
    <row r="841" spans="1:11" x14ac:dyDescent="0.3">
      <c r="A841" s="38"/>
      <c r="B841" s="60"/>
      <c r="C841" s="60"/>
      <c r="D841" s="39">
        <v>323</v>
      </c>
      <c r="E841" s="41" t="s">
        <v>28</v>
      </c>
      <c r="F841" s="6">
        <f>F842+F843</f>
        <v>900000</v>
      </c>
      <c r="G841" s="6">
        <f t="shared" si="467"/>
        <v>119450.52757316345</v>
      </c>
      <c r="H841" s="6">
        <f t="shared" ref="H841:J841" si="471">H842+H843</f>
        <v>200000</v>
      </c>
      <c r="I841" s="6">
        <f t="shared" si="469"/>
        <v>26544.56168292521</v>
      </c>
      <c r="J841" s="12">
        <f t="shared" si="471"/>
        <v>600000</v>
      </c>
      <c r="K841" s="6">
        <f t="shared" si="470"/>
        <v>79633.685048775631</v>
      </c>
    </row>
    <row r="842" spans="1:11" x14ac:dyDescent="0.3">
      <c r="A842" s="44"/>
      <c r="B842" s="55"/>
      <c r="C842" s="55"/>
      <c r="D842" s="3">
        <v>3237</v>
      </c>
      <c r="E842" s="3" t="s">
        <v>29</v>
      </c>
      <c r="F842" s="4">
        <v>450000</v>
      </c>
      <c r="G842" s="4">
        <f t="shared" si="467"/>
        <v>59725.263786581723</v>
      </c>
      <c r="H842" s="4">
        <v>100000</v>
      </c>
      <c r="I842" s="4">
        <f t="shared" si="469"/>
        <v>13272.280841462605</v>
      </c>
      <c r="J842" s="10">
        <v>300000</v>
      </c>
      <c r="K842" s="4">
        <f t="shared" si="470"/>
        <v>39816.842524387816</v>
      </c>
    </row>
    <row r="843" spans="1:11" x14ac:dyDescent="0.3">
      <c r="A843" s="44"/>
      <c r="B843" s="55"/>
      <c r="C843" s="55"/>
      <c r="D843" s="3">
        <v>3238</v>
      </c>
      <c r="E843" s="3" t="s">
        <v>57</v>
      </c>
      <c r="F843" s="4">
        <v>450000</v>
      </c>
      <c r="G843" s="4">
        <f t="shared" si="467"/>
        <v>59725.263786581723</v>
      </c>
      <c r="H843" s="4">
        <v>100000</v>
      </c>
      <c r="I843" s="4">
        <f t="shared" si="469"/>
        <v>13272.280841462605</v>
      </c>
      <c r="J843" s="10">
        <v>300000</v>
      </c>
      <c r="K843" s="4">
        <f t="shared" si="470"/>
        <v>39816.842524387816</v>
      </c>
    </row>
    <row r="844" spans="1:11" x14ac:dyDescent="0.3">
      <c r="A844" s="136"/>
      <c r="B844" s="137"/>
      <c r="C844" s="137"/>
      <c r="D844" s="8">
        <v>36</v>
      </c>
      <c r="E844" s="8"/>
      <c r="F844" s="9">
        <f>F845</f>
        <v>200000</v>
      </c>
      <c r="G844" s="9">
        <f t="shared" si="467"/>
        <v>26544.56168292521</v>
      </c>
      <c r="H844" s="9">
        <f t="shared" ref="H844:J844" si="472">H845</f>
        <v>100000</v>
      </c>
      <c r="I844" s="9">
        <f t="shared" si="469"/>
        <v>13272.280841462605</v>
      </c>
      <c r="J844" s="11">
        <f t="shared" si="472"/>
        <v>200000</v>
      </c>
      <c r="K844" s="9">
        <f t="shared" si="470"/>
        <v>26544.56168292521</v>
      </c>
    </row>
    <row r="845" spans="1:11" x14ac:dyDescent="0.3">
      <c r="A845" s="38"/>
      <c r="B845" s="60"/>
      <c r="C845" s="60"/>
      <c r="D845" s="5">
        <v>363</v>
      </c>
      <c r="E845" s="5" t="s">
        <v>17</v>
      </c>
      <c r="F845" s="6">
        <f>F846+F847</f>
        <v>200000</v>
      </c>
      <c r="G845" s="6">
        <f t="shared" si="467"/>
        <v>26544.56168292521</v>
      </c>
      <c r="H845" s="6">
        <f t="shared" ref="H845:J845" si="473">H846+H847</f>
        <v>100000</v>
      </c>
      <c r="I845" s="6">
        <f t="shared" si="469"/>
        <v>13272.280841462605</v>
      </c>
      <c r="J845" s="12">
        <f t="shared" si="473"/>
        <v>200000</v>
      </c>
      <c r="K845" s="6">
        <f t="shared" si="470"/>
        <v>26544.56168292521</v>
      </c>
    </row>
    <row r="846" spans="1:11" ht="31.2" x14ac:dyDescent="0.3">
      <c r="A846" s="44"/>
      <c r="B846" s="55"/>
      <c r="C846" s="55"/>
      <c r="D846" s="3">
        <v>3631</v>
      </c>
      <c r="E846" s="7" t="s">
        <v>13</v>
      </c>
      <c r="F846" s="4">
        <v>100000</v>
      </c>
      <c r="G846" s="4">
        <f t="shared" si="467"/>
        <v>13272.280841462605</v>
      </c>
      <c r="H846" s="4">
        <v>50000</v>
      </c>
      <c r="I846" s="4">
        <f t="shared" si="469"/>
        <v>6636.1404207313026</v>
      </c>
      <c r="J846" s="10">
        <v>100000</v>
      </c>
      <c r="K846" s="4">
        <f t="shared" si="470"/>
        <v>13272.280841462605</v>
      </c>
    </row>
    <row r="847" spans="1:11" ht="31.2" x14ac:dyDescent="0.3">
      <c r="A847" s="44"/>
      <c r="B847" s="55"/>
      <c r="C847" s="55"/>
      <c r="D847" s="3">
        <v>3632</v>
      </c>
      <c r="E847" s="7" t="s">
        <v>81</v>
      </c>
      <c r="F847" s="4">
        <v>100000</v>
      </c>
      <c r="G847" s="4">
        <f t="shared" si="467"/>
        <v>13272.280841462605</v>
      </c>
      <c r="H847" s="4">
        <v>50000</v>
      </c>
      <c r="I847" s="4">
        <f t="shared" si="469"/>
        <v>6636.1404207313026</v>
      </c>
      <c r="J847" s="10">
        <v>100000</v>
      </c>
      <c r="K847" s="4">
        <f t="shared" si="470"/>
        <v>13272.280841462605</v>
      </c>
    </row>
    <row r="848" spans="1:11" x14ac:dyDescent="0.3">
      <c r="A848" s="136"/>
      <c r="B848" s="137"/>
      <c r="C848" s="137"/>
      <c r="D848" s="8">
        <v>38</v>
      </c>
      <c r="E848" s="140"/>
      <c r="F848" s="9">
        <f>F849</f>
        <v>3200000</v>
      </c>
      <c r="G848" s="9">
        <f t="shared" si="467"/>
        <v>424712.98692680337</v>
      </c>
      <c r="H848" s="9">
        <f t="shared" ref="H848:J848" si="474">H849</f>
        <v>2000000</v>
      </c>
      <c r="I848" s="9">
        <f t="shared" si="469"/>
        <v>265445.6168292521</v>
      </c>
      <c r="J848" s="11">
        <f t="shared" si="474"/>
        <v>3000000</v>
      </c>
      <c r="K848" s="9">
        <f t="shared" si="470"/>
        <v>398168.42524387816</v>
      </c>
    </row>
    <row r="849" spans="1:11" x14ac:dyDescent="0.3">
      <c r="A849" s="38"/>
      <c r="B849" s="60"/>
      <c r="C849" s="60"/>
      <c r="D849" s="5">
        <v>381</v>
      </c>
      <c r="E849" s="5" t="s">
        <v>17</v>
      </c>
      <c r="F849" s="6">
        <f>F850</f>
        <v>3200000</v>
      </c>
      <c r="G849" s="6">
        <f t="shared" si="467"/>
        <v>424712.98692680337</v>
      </c>
      <c r="H849" s="6">
        <f t="shared" ref="H849:J849" si="475">H850</f>
        <v>2000000</v>
      </c>
      <c r="I849" s="6">
        <f t="shared" si="469"/>
        <v>265445.6168292521</v>
      </c>
      <c r="J849" s="12">
        <f t="shared" si="475"/>
        <v>3000000</v>
      </c>
      <c r="K849" s="6">
        <f t="shared" si="470"/>
        <v>398168.42524387816</v>
      </c>
    </row>
    <row r="850" spans="1:11" x14ac:dyDescent="0.3">
      <c r="A850" s="44"/>
      <c r="B850" s="55"/>
      <c r="C850" s="55"/>
      <c r="D850" s="3">
        <v>3811</v>
      </c>
      <c r="E850" s="3" t="s">
        <v>17</v>
      </c>
      <c r="F850" s="4">
        <v>3200000</v>
      </c>
      <c r="G850" s="4">
        <f t="shared" si="467"/>
        <v>424712.98692680337</v>
      </c>
      <c r="H850" s="4">
        <v>2000000</v>
      </c>
      <c r="I850" s="4">
        <f t="shared" si="469"/>
        <v>265445.6168292521</v>
      </c>
      <c r="J850" s="10">
        <v>3000000</v>
      </c>
      <c r="K850" s="4">
        <f t="shared" si="470"/>
        <v>398168.42524387816</v>
      </c>
    </row>
  </sheetData>
  <pageMargins left="0.7" right="0.7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PRORAČUN</vt:lpstr>
    </vt:vector>
  </TitlesOfParts>
  <Company>Ministarstvo Turizma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"Gordana Koren"</dc:creator>
  <cp:lastModifiedBy>Gordana Koren</cp:lastModifiedBy>
  <cp:lastPrinted>2022-10-13T06:49:32Z</cp:lastPrinted>
  <dcterms:created xsi:type="dcterms:W3CDTF">2020-09-22T06:49:47Z</dcterms:created>
  <dcterms:modified xsi:type="dcterms:W3CDTF">2025-03-13T10:19:56Z</dcterms:modified>
</cp:coreProperties>
</file>