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oren\Desktop\"/>
    </mc:Choice>
  </mc:AlternateContent>
  <bookViews>
    <workbookView xWindow="0" yWindow="0" windowWidth="7470" windowHeight="2070"/>
  </bookViews>
  <sheets>
    <sheet name="proračun 2021 -2023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2" i="10" l="1"/>
  <c r="H721" i="10" s="1"/>
  <c r="H720" i="10" s="1"/>
  <c r="G722" i="10"/>
  <c r="G721" i="10" s="1"/>
  <c r="G720" i="10" s="1"/>
  <c r="F722" i="10"/>
  <c r="F721" i="10" s="1"/>
  <c r="F720" i="10" s="1"/>
  <c r="H718" i="10"/>
  <c r="G718" i="10"/>
  <c r="F718" i="10"/>
  <c r="H715" i="10"/>
  <c r="G715" i="10"/>
  <c r="F715" i="10"/>
  <c r="H712" i="10"/>
  <c r="G712" i="10"/>
  <c r="F712" i="10"/>
  <c r="H710" i="10"/>
  <c r="G710" i="10"/>
  <c r="F710" i="10"/>
  <c r="H706" i="10"/>
  <c r="G706" i="10"/>
  <c r="F706" i="10"/>
  <c r="H704" i="10"/>
  <c r="G704" i="10"/>
  <c r="F704" i="10"/>
  <c r="H702" i="10"/>
  <c r="G702" i="10"/>
  <c r="F702" i="10"/>
  <c r="H698" i="10"/>
  <c r="H697" i="10" s="1"/>
  <c r="H696" i="10" s="1"/>
  <c r="G698" i="10"/>
  <c r="G697" i="10" s="1"/>
  <c r="G696" i="10" s="1"/>
  <c r="F698" i="10"/>
  <c r="F697" i="10" s="1"/>
  <c r="F696" i="10" s="1"/>
  <c r="H694" i="10"/>
  <c r="G694" i="10"/>
  <c r="F694" i="10"/>
  <c r="H692" i="10"/>
  <c r="G692" i="10"/>
  <c r="F692" i="10"/>
  <c r="H688" i="10"/>
  <c r="G688" i="10"/>
  <c r="F688" i="10"/>
  <c r="H686" i="10"/>
  <c r="G686" i="10"/>
  <c r="F686" i="10"/>
  <c r="H682" i="10"/>
  <c r="H681" i="10" s="1"/>
  <c r="H680" i="10" s="1"/>
  <c r="G682" i="10"/>
  <c r="G681" i="10" s="1"/>
  <c r="G680" i="10" s="1"/>
  <c r="F682" i="10"/>
  <c r="F681" i="10" s="1"/>
  <c r="F680" i="10" s="1"/>
  <c r="H678" i="10"/>
  <c r="H677" i="10" s="1"/>
  <c r="H676" i="10" s="1"/>
  <c r="G678" i="10"/>
  <c r="G677" i="10" s="1"/>
  <c r="G676" i="10" s="1"/>
  <c r="F678" i="10"/>
  <c r="F677" i="10" s="1"/>
  <c r="F676" i="10" s="1"/>
  <c r="H674" i="10"/>
  <c r="H673" i="10" s="1"/>
  <c r="G674" i="10"/>
  <c r="G673" i="10" s="1"/>
  <c r="F674" i="10"/>
  <c r="F673" i="10" s="1"/>
  <c r="H671" i="10"/>
  <c r="G671" i="10"/>
  <c r="F671" i="10"/>
  <c r="H669" i="10"/>
  <c r="G669" i="10"/>
  <c r="F669" i="10"/>
  <c r="H665" i="10"/>
  <c r="G665" i="10"/>
  <c r="F665" i="10"/>
  <c r="H661" i="10"/>
  <c r="G661" i="10"/>
  <c r="F661" i="10"/>
  <c r="H656" i="10"/>
  <c r="G656" i="10"/>
  <c r="F656" i="10"/>
  <c r="H654" i="10"/>
  <c r="G654" i="10"/>
  <c r="F654" i="10"/>
  <c r="H650" i="10"/>
  <c r="H649" i="10" s="1"/>
  <c r="G650" i="10"/>
  <c r="G649" i="10" s="1"/>
  <c r="F650" i="10"/>
  <c r="F649" i="10" s="1"/>
  <c r="H647" i="10"/>
  <c r="G647" i="10"/>
  <c r="F647" i="10"/>
  <c r="H645" i="10"/>
  <c r="G645" i="10"/>
  <c r="F645" i="10"/>
  <c r="H641" i="10"/>
  <c r="G641" i="10"/>
  <c r="F641" i="10"/>
  <c r="H639" i="10"/>
  <c r="G639" i="10"/>
  <c r="F639" i="10"/>
  <c r="H635" i="10"/>
  <c r="G635" i="10"/>
  <c r="F635" i="10"/>
  <c r="H633" i="10"/>
  <c r="G633" i="10"/>
  <c r="F633" i="10"/>
  <c r="H630" i="10"/>
  <c r="G630" i="10"/>
  <c r="F630" i="10"/>
  <c r="H628" i="10"/>
  <c r="G628" i="10"/>
  <c r="F628" i="10"/>
  <c r="H625" i="10"/>
  <c r="G625" i="10"/>
  <c r="F625" i="10"/>
  <c r="H622" i="10"/>
  <c r="G622" i="10"/>
  <c r="F622" i="10"/>
  <c r="H620" i="10"/>
  <c r="G620" i="10"/>
  <c r="F620" i="10"/>
  <c r="H614" i="10"/>
  <c r="G614" i="10"/>
  <c r="F614" i="10"/>
  <c r="H611" i="10"/>
  <c r="G611" i="10"/>
  <c r="F611" i="10"/>
  <c r="H609" i="10"/>
  <c r="G609" i="10"/>
  <c r="F609" i="10"/>
  <c r="H606" i="10"/>
  <c r="G606" i="10"/>
  <c r="F606" i="10"/>
  <c r="H602" i="10"/>
  <c r="G602" i="10"/>
  <c r="F602" i="10"/>
  <c r="H600" i="10"/>
  <c r="G600" i="10"/>
  <c r="F600" i="10"/>
  <c r="H596" i="10"/>
  <c r="G596" i="10"/>
  <c r="F596" i="10"/>
  <c r="H592" i="10"/>
  <c r="G592" i="10"/>
  <c r="F592" i="10"/>
  <c r="F588" i="10"/>
  <c r="H586" i="10"/>
  <c r="G586" i="10"/>
  <c r="F586" i="10"/>
  <c r="H584" i="10"/>
  <c r="G584" i="10"/>
  <c r="F584" i="10"/>
  <c r="H582" i="10"/>
  <c r="G582" i="10"/>
  <c r="F582" i="10"/>
  <c r="H580" i="10"/>
  <c r="G580" i="10"/>
  <c r="F580" i="10"/>
  <c r="H578" i="10"/>
  <c r="G578" i="10"/>
  <c r="F578" i="10"/>
  <c r="H576" i="10"/>
  <c r="G576" i="10"/>
  <c r="F576" i="10"/>
  <c r="H573" i="10"/>
  <c r="G573" i="10"/>
  <c r="F573" i="10"/>
  <c r="H568" i="10"/>
  <c r="G568" i="10"/>
  <c r="F568" i="10"/>
  <c r="H564" i="10"/>
  <c r="H563" i="10" s="1"/>
  <c r="H557" i="10" s="1"/>
  <c r="G564" i="10"/>
  <c r="G563" i="10" s="1"/>
  <c r="G557" i="10" s="1"/>
  <c r="F564" i="10"/>
  <c r="F563" i="10" s="1"/>
  <c r="F557" i="10" s="1"/>
  <c r="H561" i="10"/>
  <c r="G561" i="10"/>
  <c r="F561" i="10"/>
  <c r="H559" i="10"/>
  <c r="G559" i="10"/>
  <c r="F559" i="10"/>
  <c r="H555" i="10"/>
  <c r="H554" i="10" s="1"/>
  <c r="H553" i="10" s="1"/>
  <c r="G555" i="10"/>
  <c r="G554" i="10" s="1"/>
  <c r="G553" i="10" s="1"/>
  <c r="F555" i="10"/>
  <c r="F554" i="10" s="1"/>
  <c r="F553" i="10" s="1"/>
  <c r="H551" i="10"/>
  <c r="H538" i="10" s="1"/>
  <c r="G551" i="10"/>
  <c r="G538" i="10" s="1"/>
  <c r="F551" i="10"/>
  <c r="F538" i="10" s="1"/>
  <c r="H549" i="10"/>
  <c r="G549" i="10"/>
  <c r="F549" i="10"/>
  <c r="H547" i="10"/>
  <c r="G547" i="10"/>
  <c r="F547" i="10"/>
  <c r="H543" i="10"/>
  <c r="G543" i="10"/>
  <c r="F543" i="10"/>
  <c r="H540" i="10"/>
  <c r="G540" i="10"/>
  <c r="F540" i="10"/>
  <c r="H536" i="10"/>
  <c r="H535" i="10" s="1"/>
  <c r="H534" i="10" s="1"/>
  <c r="G536" i="10"/>
  <c r="G535" i="10" s="1"/>
  <c r="G534" i="10" s="1"/>
  <c r="F536" i="10"/>
  <c r="F535" i="10" s="1"/>
  <c r="F534" i="10" s="1"/>
  <c r="H532" i="10"/>
  <c r="H531" i="10" s="1"/>
  <c r="G532" i="10"/>
  <c r="G531" i="10" s="1"/>
  <c r="F532" i="10"/>
  <c r="F531" i="10" s="1"/>
  <c r="H529" i="10"/>
  <c r="H528" i="10" s="1"/>
  <c r="G529" i="10"/>
  <c r="G528" i="10" s="1"/>
  <c r="F529" i="10"/>
  <c r="F528" i="10" s="1"/>
  <c r="H525" i="10"/>
  <c r="G525" i="10"/>
  <c r="F525" i="10"/>
  <c r="H521" i="10"/>
  <c r="G521" i="10"/>
  <c r="F521" i="10"/>
  <c r="H512" i="10"/>
  <c r="G512" i="10"/>
  <c r="F512" i="10"/>
  <c r="H510" i="10"/>
  <c r="G510" i="10"/>
  <c r="F510" i="10"/>
  <c r="H508" i="10"/>
  <c r="G508" i="10"/>
  <c r="F508" i="10"/>
  <c r="H506" i="10"/>
  <c r="G506" i="10"/>
  <c r="F506" i="10"/>
  <c r="H504" i="10"/>
  <c r="G504" i="10"/>
  <c r="F504" i="10"/>
  <c r="H501" i="10"/>
  <c r="G501" i="10"/>
  <c r="F501" i="10"/>
  <c r="H493" i="10"/>
  <c r="H492" i="10" s="1"/>
  <c r="G493" i="10"/>
  <c r="G492" i="10" s="1"/>
  <c r="F493" i="10"/>
  <c r="F492" i="10" s="1"/>
  <c r="H488" i="10"/>
  <c r="H487" i="10" s="1"/>
  <c r="H486" i="10" s="1"/>
  <c r="G488" i="10"/>
  <c r="G487" i="10" s="1"/>
  <c r="G486" i="10" s="1"/>
  <c r="F488" i="10"/>
  <c r="F487" i="10" s="1"/>
  <c r="F486" i="10" s="1"/>
  <c r="H484" i="10"/>
  <c r="G484" i="10"/>
  <c r="F484" i="10"/>
  <c r="H482" i="10"/>
  <c r="G482" i="10"/>
  <c r="F482" i="10"/>
  <c r="H479" i="10"/>
  <c r="G479" i="10"/>
  <c r="F479" i="10"/>
  <c r="H477" i="10"/>
  <c r="G477" i="10"/>
  <c r="F477" i="10"/>
  <c r="H471" i="10"/>
  <c r="G471" i="10"/>
  <c r="F471" i="10"/>
  <c r="H468" i="10"/>
  <c r="G468" i="10"/>
  <c r="F468" i="10"/>
  <c r="H465" i="10"/>
  <c r="G465" i="10"/>
  <c r="F465" i="10"/>
  <c r="H463" i="10"/>
  <c r="G463" i="10"/>
  <c r="F463" i="10"/>
  <c r="H461" i="10"/>
  <c r="G461" i="10"/>
  <c r="F461" i="10"/>
  <c r="H458" i="10"/>
  <c r="G458" i="10"/>
  <c r="F458" i="10"/>
  <c r="H456" i="10"/>
  <c r="G456" i="10"/>
  <c r="F456" i="10"/>
  <c r="H453" i="10"/>
  <c r="G453" i="10"/>
  <c r="F453" i="10"/>
  <c r="H451" i="10"/>
  <c r="G451" i="10"/>
  <c r="F451" i="10"/>
  <c r="H445" i="10"/>
  <c r="G445" i="10"/>
  <c r="F445" i="10"/>
  <c r="H443" i="10"/>
  <c r="G443" i="10"/>
  <c r="F443" i="10"/>
  <c r="H440" i="10"/>
  <c r="G440" i="10"/>
  <c r="F440" i="10"/>
  <c r="H438" i="10"/>
  <c r="G438" i="10"/>
  <c r="F438" i="10"/>
  <c r="H436" i="10"/>
  <c r="G436" i="10"/>
  <c r="F436" i="10"/>
  <c r="H427" i="10"/>
  <c r="G427" i="10"/>
  <c r="F427" i="10"/>
  <c r="H425" i="10"/>
  <c r="G425" i="10"/>
  <c r="F425" i="10"/>
  <c r="H420" i="10"/>
  <c r="G420" i="10"/>
  <c r="F420" i="10"/>
  <c r="H418" i="10"/>
  <c r="G418" i="10"/>
  <c r="F418" i="10"/>
  <c r="H415" i="10"/>
  <c r="G415" i="10"/>
  <c r="F415" i="10"/>
  <c r="H413" i="10"/>
  <c r="G413" i="10"/>
  <c r="F413" i="10"/>
  <c r="H411" i="10"/>
  <c r="G411" i="10"/>
  <c r="F411" i="10"/>
  <c r="H406" i="10"/>
  <c r="G406" i="10"/>
  <c r="F406" i="10"/>
  <c r="H404" i="10"/>
  <c r="G404" i="10"/>
  <c r="F404" i="10"/>
  <c r="H401" i="10"/>
  <c r="G401" i="10"/>
  <c r="F401" i="10"/>
  <c r="H396" i="10"/>
  <c r="G396" i="10"/>
  <c r="F396" i="10"/>
  <c r="H394" i="10"/>
  <c r="G394" i="10"/>
  <c r="F394" i="10"/>
  <c r="H391" i="10"/>
  <c r="G391" i="10"/>
  <c r="F391" i="10"/>
  <c r="H389" i="10"/>
  <c r="G389" i="10"/>
  <c r="F389" i="10"/>
  <c r="H387" i="10"/>
  <c r="G387" i="10"/>
  <c r="F387" i="10"/>
  <c r="G383" i="10"/>
  <c r="F383" i="10"/>
  <c r="G381" i="10"/>
  <c r="F381" i="10"/>
  <c r="H379" i="10"/>
  <c r="G379" i="10"/>
  <c r="F379" i="10"/>
  <c r="H374" i="10"/>
  <c r="G374" i="10"/>
  <c r="F374" i="10"/>
  <c r="H372" i="10"/>
  <c r="G372" i="10"/>
  <c r="F372" i="10"/>
  <c r="H369" i="10"/>
  <c r="G369" i="10"/>
  <c r="F369" i="10"/>
  <c r="H367" i="10"/>
  <c r="G367" i="10"/>
  <c r="F367" i="10"/>
  <c r="H365" i="10"/>
  <c r="G365" i="10"/>
  <c r="F365" i="10"/>
  <c r="H362" i="10"/>
  <c r="G362" i="10"/>
  <c r="F362" i="10"/>
  <c r="H360" i="10"/>
  <c r="G360" i="10"/>
  <c r="F360" i="10"/>
  <c r="H358" i="10"/>
  <c r="G358" i="10"/>
  <c r="F358" i="10"/>
  <c r="H353" i="10"/>
  <c r="G353" i="10"/>
  <c r="F353" i="10"/>
  <c r="H351" i="10"/>
  <c r="G351" i="10"/>
  <c r="F351" i="10"/>
  <c r="H348" i="10"/>
  <c r="G348" i="10"/>
  <c r="F348" i="10"/>
  <c r="H346" i="10"/>
  <c r="G346" i="10"/>
  <c r="F346" i="10"/>
  <c r="H344" i="10"/>
  <c r="G344" i="10"/>
  <c r="F344" i="10"/>
  <c r="H340" i="10"/>
  <c r="G340" i="10"/>
  <c r="F340" i="10"/>
  <c r="H337" i="10"/>
  <c r="G337" i="10"/>
  <c r="F337" i="10"/>
  <c r="H335" i="10"/>
  <c r="G335" i="10"/>
  <c r="F335" i="10"/>
  <c r="F333" i="10"/>
  <c r="H331" i="10"/>
  <c r="G331" i="10"/>
  <c r="F331" i="10"/>
  <c r="H329" i="10"/>
  <c r="G329" i="10"/>
  <c r="F329" i="10"/>
  <c r="H327" i="10"/>
  <c r="G327" i="10"/>
  <c r="F327" i="10"/>
  <c r="H324" i="10"/>
  <c r="G324" i="10"/>
  <c r="F324" i="10"/>
  <c r="H322" i="10"/>
  <c r="G322" i="10"/>
  <c r="F322" i="10"/>
  <c r="H315" i="10"/>
  <c r="G315" i="10"/>
  <c r="F315" i="10"/>
  <c r="H313" i="10"/>
  <c r="G313" i="10"/>
  <c r="F313" i="10"/>
  <c r="H309" i="10"/>
  <c r="G309" i="10"/>
  <c r="F309" i="10"/>
  <c r="H306" i="10"/>
  <c r="G306" i="10"/>
  <c r="F306" i="10"/>
  <c r="H304" i="10"/>
  <c r="G304" i="10"/>
  <c r="F304" i="10"/>
  <c r="H300" i="10"/>
  <c r="G300" i="10"/>
  <c r="F300" i="10"/>
  <c r="F297" i="10"/>
  <c r="H294" i="10"/>
  <c r="G294" i="10"/>
  <c r="F294" i="10"/>
  <c r="H292" i="10"/>
  <c r="G292" i="10"/>
  <c r="F292" i="10"/>
  <c r="H290" i="10"/>
  <c r="G290" i="10"/>
  <c r="F290" i="10"/>
  <c r="H288" i="10"/>
  <c r="G288" i="10"/>
  <c r="F288" i="10"/>
  <c r="H285" i="10"/>
  <c r="G285" i="10"/>
  <c r="F285" i="10"/>
  <c r="H283" i="10"/>
  <c r="G283" i="10"/>
  <c r="F283" i="10"/>
  <c r="H276" i="10"/>
  <c r="G276" i="10"/>
  <c r="F276" i="10"/>
  <c r="H274" i="10"/>
  <c r="G274" i="10"/>
  <c r="F274" i="10"/>
  <c r="H270" i="10"/>
  <c r="G270" i="10"/>
  <c r="F270" i="10"/>
  <c r="H267" i="10"/>
  <c r="G267" i="10"/>
  <c r="F267" i="10"/>
  <c r="H265" i="10"/>
  <c r="G265" i="10"/>
  <c r="F265" i="10"/>
  <c r="H261" i="10"/>
  <c r="G261" i="10"/>
  <c r="F261" i="10"/>
  <c r="H257" i="10"/>
  <c r="G257" i="10"/>
  <c r="F257" i="10"/>
  <c r="H254" i="10"/>
  <c r="G254" i="10"/>
  <c r="F254" i="10"/>
  <c r="H252" i="10"/>
  <c r="G252" i="10"/>
  <c r="F252" i="10"/>
  <c r="H250" i="10"/>
  <c r="G250" i="10"/>
  <c r="F250" i="10"/>
  <c r="H248" i="10"/>
  <c r="G248" i="10"/>
  <c r="F248" i="10"/>
  <c r="H246" i="10"/>
  <c r="G246" i="10"/>
  <c r="F246" i="10"/>
  <c r="H244" i="10"/>
  <c r="G244" i="10"/>
  <c r="F244" i="10"/>
  <c r="H242" i="10"/>
  <c r="G242" i="10"/>
  <c r="F242" i="10"/>
  <c r="H240" i="10"/>
  <c r="G240" i="10"/>
  <c r="F240" i="10"/>
  <c r="H231" i="10"/>
  <c r="G231" i="10"/>
  <c r="F231" i="10"/>
  <c r="H226" i="10"/>
  <c r="G226" i="10"/>
  <c r="F226" i="10"/>
  <c r="H222" i="10"/>
  <c r="G222" i="10"/>
  <c r="F222" i="10"/>
  <c r="H219" i="10"/>
  <c r="G219" i="10"/>
  <c r="F219" i="10"/>
  <c r="H217" i="10"/>
  <c r="G217" i="10"/>
  <c r="F217" i="10"/>
  <c r="H213" i="10"/>
  <c r="G213" i="10"/>
  <c r="F213" i="10"/>
  <c r="H210" i="10"/>
  <c r="G210" i="10"/>
  <c r="F210" i="10"/>
  <c r="H207" i="10"/>
  <c r="G207" i="10"/>
  <c r="F207" i="10"/>
  <c r="H205" i="10"/>
  <c r="G205" i="10"/>
  <c r="F205" i="10"/>
  <c r="H202" i="10"/>
  <c r="G202" i="10"/>
  <c r="F202" i="10"/>
  <c r="H200" i="10"/>
  <c r="G200" i="10"/>
  <c r="F200" i="10"/>
  <c r="H198" i="10"/>
  <c r="G198" i="10"/>
  <c r="F198" i="10"/>
  <c r="H196" i="10"/>
  <c r="G196" i="10"/>
  <c r="F196" i="10"/>
  <c r="H194" i="10"/>
  <c r="G194" i="10"/>
  <c r="F194" i="10"/>
  <c r="H192" i="10"/>
  <c r="G192" i="10"/>
  <c r="F192" i="10"/>
  <c r="H190" i="10"/>
  <c r="G190" i="10"/>
  <c r="F190" i="10"/>
  <c r="H181" i="10"/>
  <c r="G181" i="10"/>
  <c r="F181" i="10"/>
  <c r="H176" i="10"/>
  <c r="G176" i="10"/>
  <c r="F176" i="10"/>
  <c r="H172" i="10"/>
  <c r="G172" i="10"/>
  <c r="F172" i="10"/>
  <c r="H169" i="10"/>
  <c r="G169" i="10"/>
  <c r="F169" i="10"/>
  <c r="H167" i="10"/>
  <c r="G167" i="10"/>
  <c r="F167" i="10"/>
  <c r="H163" i="10"/>
  <c r="G163" i="10"/>
  <c r="F163" i="10"/>
  <c r="H159" i="10"/>
  <c r="G159" i="10"/>
  <c r="F159" i="10"/>
  <c r="H157" i="10"/>
  <c r="G157" i="10"/>
  <c r="F157" i="10"/>
  <c r="H153" i="10"/>
  <c r="G153" i="10"/>
  <c r="F153" i="10"/>
  <c r="H148" i="10"/>
  <c r="H147" i="10" s="1"/>
  <c r="H146" i="10" s="1"/>
  <c r="G148" i="10"/>
  <c r="G147" i="10" s="1"/>
  <c r="G146" i="10" s="1"/>
  <c r="F148" i="10"/>
  <c r="F147" i="10" s="1"/>
  <c r="F146" i="10" s="1"/>
  <c r="H143" i="10"/>
  <c r="G143" i="10"/>
  <c r="F143" i="10"/>
  <c r="H141" i="10"/>
  <c r="G141" i="10"/>
  <c r="F141" i="10"/>
  <c r="H138" i="10"/>
  <c r="G138" i="10"/>
  <c r="F138" i="10"/>
  <c r="H134" i="10"/>
  <c r="G134" i="10"/>
  <c r="F134" i="10"/>
  <c r="H130" i="10"/>
  <c r="G130" i="10"/>
  <c r="F130" i="10"/>
  <c r="H128" i="10"/>
  <c r="G128" i="10"/>
  <c r="F128" i="10"/>
  <c r="H126" i="10"/>
  <c r="G126" i="10"/>
  <c r="F126" i="10"/>
  <c r="H124" i="10"/>
  <c r="G124" i="10"/>
  <c r="F124" i="10"/>
  <c r="H122" i="10"/>
  <c r="G122" i="10"/>
  <c r="F122" i="10"/>
  <c r="H120" i="10"/>
  <c r="G120" i="10"/>
  <c r="F120" i="10"/>
  <c r="H116" i="10"/>
  <c r="G116" i="10"/>
  <c r="F116" i="10"/>
  <c r="H112" i="10"/>
  <c r="G112" i="10"/>
  <c r="F112" i="10"/>
  <c r="H109" i="10"/>
  <c r="G109" i="10"/>
  <c r="F109" i="10"/>
  <c r="H105" i="10"/>
  <c r="G105" i="10"/>
  <c r="F105" i="10"/>
  <c r="H103" i="10"/>
  <c r="G103" i="10"/>
  <c r="F103" i="10"/>
  <c r="H99" i="10"/>
  <c r="G99" i="10"/>
  <c r="F99" i="10"/>
  <c r="H94" i="10"/>
  <c r="G94" i="10"/>
  <c r="F94" i="10"/>
  <c r="H92" i="10"/>
  <c r="G92" i="10"/>
  <c r="F92" i="10"/>
  <c r="H88" i="10"/>
  <c r="H85" i="10" s="1"/>
  <c r="H84" i="10" s="1"/>
  <c r="G88" i="10"/>
  <c r="G85" i="10" s="1"/>
  <c r="G84" i="10" s="1"/>
  <c r="F88" i="10"/>
  <c r="F85" i="10" s="1"/>
  <c r="F84" i="10" s="1"/>
  <c r="H82" i="10"/>
  <c r="G82" i="10"/>
  <c r="F82" i="10"/>
  <c r="H80" i="10"/>
  <c r="G80" i="10"/>
  <c r="F80" i="10"/>
  <c r="H78" i="10"/>
  <c r="G78" i="10"/>
  <c r="F78" i="10"/>
  <c r="H75" i="10"/>
  <c r="G75" i="10"/>
  <c r="F75" i="10"/>
  <c r="H73" i="10"/>
  <c r="G73" i="10"/>
  <c r="F73" i="10"/>
  <c r="H69" i="10"/>
  <c r="G69" i="10"/>
  <c r="F69" i="10"/>
  <c r="H65" i="10"/>
  <c r="G65" i="10"/>
  <c r="F65" i="10"/>
  <c r="H63" i="10"/>
  <c r="G63" i="10"/>
  <c r="F63" i="10"/>
  <c r="H56" i="10"/>
  <c r="G56" i="10"/>
  <c r="F56" i="10"/>
  <c r="H53" i="10"/>
  <c r="G53" i="10"/>
  <c r="F53" i="10"/>
  <c r="H51" i="10"/>
  <c r="G51" i="10"/>
  <c r="F51" i="10"/>
  <c r="H47" i="10"/>
  <c r="G47" i="10"/>
  <c r="F47" i="10"/>
  <c r="H40" i="10"/>
  <c r="G40" i="10"/>
  <c r="F40" i="10"/>
  <c r="H38" i="10"/>
  <c r="G38" i="10"/>
  <c r="F38" i="10"/>
  <c r="H29" i="10"/>
  <c r="G29" i="10"/>
  <c r="F29" i="10"/>
  <c r="H23" i="10"/>
  <c r="G23" i="10"/>
  <c r="F23" i="10"/>
  <c r="G18" i="10"/>
  <c r="F18" i="10"/>
  <c r="H15" i="10"/>
  <c r="G15" i="10"/>
  <c r="F15" i="10"/>
  <c r="H13" i="10"/>
  <c r="G13" i="10"/>
  <c r="F13" i="10"/>
  <c r="H9" i="10"/>
  <c r="G9" i="10"/>
  <c r="F9" i="10"/>
  <c r="H7" i="10"/>
  <c r="G7" i="10"/>
  <c r="F527" i="10" l="1"/>
  <c r="H691" i="10"/>
  <c r="H690" i="10" s="1"/>
  <c r="F108" i="10"/>
  <c r="F107" i="10" s="1"/>
  <c r="G115" i="10"/>
  <c r="G114" i="10" s="1"/>
  <c r="G460" i="10"/>
  <c r="H701" i="10"/>
  <c r="H700" i="10" s="1"/>
  <c r="G691" i="10"/>
  <c r="G690" i="10" s="1"/>
  <c r="G108" i="10"/>
  <c r="G107" i="10" s="1"/>
  <c r="F72" i="10"/>
  <c r="F71" i="10" s="1"/>
  <c r="H527" i="10"/>
  <c r="H685" i="10"/>
  <c r="H684" i="10" s="1"/>
  <c r="H108" i="10"/>
  <c r="H107" i="10" s="1"/>
  <c r="G527" i="10"/>
  <c r="G599" i="10"/>
  <c r="G598" i="10" s="1"/>
  <c r="H599" i="10"/>
  <c r="H598" i="10" s="1"/>
  <c r="H638" i="10"/>
  <c r="H637" i="10" s="1"/>
  <c r="F644" i="10"/>
  <c r="G644" i="10"/>
  <c r="G643" i="10" s="1"/>
  <c r="H653" i="10"/>
  <c r="H652" i="10" s="1"/>
  <c r="H668" i="10"/>
  <c r="H667" i="10" s="1"/>
  <c r="H260" i="10"/>
  <c r="H299" i="10"/>
  <c r="H259" i="10" s="1"/>
  <c r="F8" i="10"/>
  <c r="F162" i="10"/>
  <c r="G638" i="10"/>
  <c r="G637" i="10" s="1"/>
  <c r="G668" i="10"/>
  <c r="G667" i="10" s="1"/>
  <c r="G212" i="10"/>
  <c r="F260" i="10"/>
  <c r="G386" i="10"/>
  <c r="G605" i="10"/>
  <c r="H91" i="10"/>
  <c r="H90" i="10" s="1"/>
  <c r="H410" i="10"/>
  <c r="F599" i="10"/>
  <c r="F598" i="10" s="1"/>
  <c r="F613" i="10"/>
  <c r="F638" i="10"/>
  <c r="F637" i="10" s="1"/>
  <c r="H644" i="10"/>
  <c r="H643" i="10" s="1"/>
  <c r="G653" i="10"/>
  <c r="G652" i="10" s="1"/>
  <c r="F668" i="10"/>
  <c r="F667" i="10" s="1"/>
  <c r="F62" i="10"/>
  <c r="F61" i="10" s="1"/>
  <c r="G133" i="10"/>
  <c r="G132" i="10" s="1"/>
  <c r="H133" i="10"/>
  <c r="H132" i="10" s="1"/>
  <c r="F152" i="10"/>
  <c r="F151" i="10" s="1"/>
  <c r="G152" i="10"/>
  <c r="G151" i="10" s="1"/>
  <c r="G343" i="10"/>
  <c r="H605" i="10"/>
  <c r="G613" i="10"/>
  <c r="H709" i="10"/>
  <c r="G709" i="10"/>
  <c r="H18" i="10"/>
  <c r="H343" i="10"/>
  <c r="G364" i="10"/>
  <c r="H386" i="10"/>
  <c r="G410" i="10"/>
  <c r="F435" i="10"/>
  <c r="G435" i="10"/>
  <c r="F460" i="10"/>
  <c r="H567" i="10"/>
  <c r="H566" i="10" s="1"/>
  <c r="F685" i="10"/>
  <c r="F684" i="10" s="1"/>
  <c r="G685" i="10"/>
  <c r="G684" i="10" s="1"/>
  <c r="F691" i="10"/>
  <c r="F690" i="10" s="1"/>
  <c r="G701" i="10"/>
  <c r="G700" i="10" s="1"/>
  <c r="G72" i="10"/>
  <c r="G71" i="10" s="1"/>
  <c r="H72" i="10"/>
  <c r="H71" i="10" s="1"/>
  <c r="F133" i="10"/>
  <c r="F132" i="10" s="1"/>
  <c r="H152" i="10"/>
  <c r="H151" i="10" s="1"/>
  <c r="G260" i="10"/>
  <c r="F299" i="10"/>
  <c r="F605" i="10"/>
  <c r="H613" i="10"/>
  <c r="F643" i="10"/>
  <c r="F653" i="10"/>
  <c r="F652" i="10" s="1"/>
  <c r="F709" i="10"/>
  <c r="F708" i="10" s="1"/>
  <c r="G62" i="10"/>
  <c r="H62" i="10"/>
  <c r="H61" i="10" s="1"/>
  <c r="F91" i="10"/>
  <c r="F90" i="10" s="1"/>
  <c r="G91" i="10"/>
  <c r="G90" i="10" s="1"/>
  <c r="H115" i="10"/>
  <c r="H114" i="10" s="1"/>
  <c r="F115" i="10"/>
  <c r="F114" i="10" s="1"/>
  <c r="G162" i="10"/>
  <c r="H162" i="10"/>
  <c r="F343" i="10"/>
  <c r="H364" i="10"/>
  <c r="F364" i="10"/>
  <c r="F386" i="10"/>
  <c r="F410" i="10"/>
  <c r="H435" i="10"/>
  <c r="H460" i="10"/>
  <c r="F567" i="10"/>
  <c r="F566" i="10" s="1"/>
  <c r="G567" i="10"/>
  <c r="G566" i="10" s="1"/>
  <c r="F701" i="10"/>
  <c r="F700" i="10" s="1"/>
  <c r="F7" i="10"/>
  <c r="H212" i="10"/>
  <c r="H5" i="10" s="1"/>
  <c r="F212" i="10"/>
  <c r="G299" i="10"/>
  <c r="F5" i="10" l="1"/>
  <c r="G5" i="10"/>
  <c r="F4" i="10"/>
  <c r="F6" i="10" s="1"/>
  <c r="H4" i="10"/>
  <c r="G4" i="10"/>
  <c r="G6" i="10" s="1"/>
  <c r="G434" i="10"/>
  <c r="G61" i="10"/>
  <c r="F259" i="10"/>
  <c r="G259" i="10"/>
  <c r="F342" i="10"/>
  <c r="G342" i="10"/>
  <c r="G161" i="10"/>
  <c r="F434" i="10"/>
  <c r="H434" i="10"/>
  <c r="H342" i="10"/>
  <c r="H161" i="10"/>
  <c r="F161" i="10"/>
  <c r="H6" i="10" l="1"/>
</calcChain>
</file>

<file path=xl/sharedStrings.xml><?xml version="1.0" encoding="utf-8"?>
<sst xmlns="http://schemas.openxmlformats.org/spreadsheetml/2006/main" count="815" uniqueCount="225">
  <si>
    <t>PRO</t>
  </si>
  <si>
    <t>IZV</t>
  </si>
  <si>
    <t>KTO</t>
  </si>
  <si>
    <t>NAZIV AKTIVNOSTI ILI PROJEKTA</t>
  </si>
  <si>
    <t>1</t>
  </si>
  <si>
    <t>2</t>
  </si>
  <si>
    <t>4</t>
  </si>
  <si>
    <t>5</t>
  </si>
  <si>
    <t>P3920</t>
  </si>
  <si>
    <t>A916001</t>
  </si>
  <si>
    <t>Gradske sportske dvorane u Zagrebu, Splitu i Varaždinu</t>
  </si>
  <si>
    <t xml:space="preserve">Opći prihodi i primici </t>
  </si>
  <si>
    <t>Pomoći unutar općeg proračuna</t>
  </si>
  <si>
    <t>Tekuće pomoći unutar općeg proračuna</t>
  </si>
  <si>
    <t>A916002</t>
  </si>
  <si>
    <t>Programi javnih potreba u sportu na državnoj razini koje provode HOO, HPO,HSSG,HASS,HŠSS</t>
  </si>
  <si>
    <t xml:space="preserve">Tekuće donacije </t>
  </si>
  <si>
    <t>Tekuće donacije u novcu</t>
  </si>
  <si>
    <t>Prihodi od igara na sreću</t>
  </si>
  <si>
    <t>A916003</t>
  </si>
  <si>
    <t>Državne nagrade za vrhunska sportska postignuća</t>
  </si>
  <si>
    <t>Ostale naknade građanima i kućanstvima iz proračuna</t>
  </si>
  <si>
    <t>Naknade građanima i kućanstvima u novcu</t>
  </si>
  <si>
    <t>A916004</t>
  </si>
  <si>
    <t>Poticanje međunarodne sportske suradnje</t>
  </si>
  <si>
    <t>Materijalni rashodi za zaposlene</t>
  </si>
  <si>
    <t>Službena putovanja</t>
  </si>
  <si>
    <t>Ostale naknade troškova zaposlenima</t>
  </si>
  <si>
    <t>Rashodi za usluge</t>
  </si>
  <si>
    <t>Intelektualne i osobne usluge</t>
  </si>
  <si>
    <t>Zakupnine i najamnine</t>
  </si>
  <si>
    <t>Ostale usluge</t>
  </si>
  <si>
    <t>Ostali nespomenuti rashodi poslovanja</t>
  </si>
  <si>
    <t>Reprezentacija</t>
  </si>
  <si>
    <t>Naknade troškova osobama izvan radnog odonsa</t>
  </si>
  <si>
    <t>Naknade troškova osobamaizvan radnog odnosa</t>
  </si>
  <si>
    <t>Pomoći EU</t>
  </si>
  <si>
    <t>A916005</t>
  </si>
  <si>
    <t>Državno priznanje-trajne novčane naknade</t>
  </si>
  <si>
    <t>A916006</t>
  </si>
  <si>
    <t>Poticanje lokalnog sporta i sportskih natjecanja</t>
  </si>
  <si>
    <t>Tekuće donacije</t>
  </si>
  <si>
    <t>A916007</t>
  </si>
  <si>
    <t>Državna nagrada za sport "Franjo Bučar"</t>
  </si>
  <si>
    <t>Usluge promidžbe i informiranja</t>
  </si>
  <si>
    <t>Naknade za rad predstavničnih tijela</t>
  </si>
  <si>
    <t>Naknade troškova osobama izvan radnog odnosa</t>
  </si>
  <si>
    <t>A916008</t>
  </si>
  <si>
    <t>Prevencija nasilja sportom u školama</t>
  </si>
  <si>
    <t>Usluge promidžbe i inforimiranja</t>
  </si>
  <si>
    <t>A916009</t>
  </si>
  <si>
    <t>Nacionalno vijeće za sport</t>
  </si>
  <si>
    <t>Naknade za rad predstavničkih tijela</t>
  </si>
  <si>
    <t>A916011</t>
  </si>
  <si>
    <t>Europski tjedan sporta</t>
  </si>
  <si>
    <t>Sredstva učešća za projekte EU</t>
  </si>
  <si>
    <t>Ostale refundacije iz pomoći EU</t>
  </si>
  <si>
    <t>Računalne usluge</t>
  </si>
  <si>
    <t>usluge promidžbe i informiranja</t>
  </si>
  <si>
    <t>Rashodi za materijal i energiju</t>
  </si>
  <si>
    <t>Sitni inventar i auto gume</t>
  </si>
  <si>
    <t>Nematerijalna imovina</t>
  </si>
  <si>
    <t>Licence</t>
  </si>
  <si>
    <t>Uredska oprema i namještaj</t>
  </si>
  <si>
    <t>Sportska i glazbena oprema</t>
  </si>
  <si>
    <t>A916014</t>
  </si>
  <si>
    <t>Nacionalni informacijski sustav u sportu</t>
  </si>
  <si>
    <t>A916015</t>
  </si>
  <si>
    <t xml:space="preserve">Poticanje stjecanja stručnih kvalifikacija vrhunskih sportaša  </t>
  </si>
  <si>
    <t>Naknade građanima i kućanstvima</t>
  </si>
  <si>
    <t>A916017</t>
  </si>
  <si>
    <t>Velike športske manifestacija</t>
  </si>
  <si>
    <t>Naknade za rad predstavničkih  i izvršnih tijela,povjerenstava</t>
  </si>
  <si>
    <t>A916018</t>
  </si>
  <si>
    <t>Nacionalni program sporta- priprema,provođenje i praćenje</t>
  </si>
  <si>
    <t>Naknade za rad predstavničkih i izvršnih tijela</t>
  </si>
  <si>
    <t>A916026</t>
  </si>
  <si>
    <t>Hvatska pliva</t>
  </si>
  <si>
    <t>A916028</t>
  </si>
  <si>
    <t>Obvezni doprinosi vrhunskim sportašima</t>
  </si>
  <si>
    <t>A916029</t>
  </si>
  <si>
    <t>LEN Europsko prvenstvo u vaterpolu 2022</t>
  </si>
  <si>
    <t>K910023</t>
  </si>
  <si>
    <t>Sufinanciranje izgradnje građevinskih zahvata na sportskoj infrastrukturi</t>
  </si>
  <si>
    <t>Kapitalne pomoći unutar općeg proračuna</t>
  </si>
  <si>
    <t>T916010</t>
  </si>
  <si>
    <t>Preoblikovanje sportskih klubova-udruga</t>
  </si>
  <si>
    <t>naknade za rad predstavničkih i izvršnih tijela</t>
  </si>
  <si>
    <t>P3208</t>
  </si>
  <si>
    <t>Plaće</t>
  </si>
  <si>
    <t>Plaće za redovan rad</t>
  </si>
  <si>
    <t>Doprinosi na plaće</t>
  </si>
  <si>
    <t>zakupnine i najamnine</t>
  </si>
  <si>
    <t>Administracija i upravljanje</t>
  </si>
  <si>
    <t xml:space="preserve">Ostali rashodi za zaposlene </t>
  </si>
  <si>
    <t>Doprinosi za obvezno zdravstveno osiguranje</t>
  </si>
  <si>
    <t>Naknade za prijevoz, za rad na terenu i odvojeni život</t>
  </si>
  <si>
    <t>Stručno usavršavanje zaposlenika</t>
  </si>
  <si>
    <t>Uredski materijal i ostali materijalni rashodi</t>
  </si>
  <si>
    <t>Energija</t>
  </si>
  <si>
    <t>Materijal i dijelovi za tekuće i inv.odr.</t>
  </si>
  <si>
    <t>Službena, radna i zaštitna odjeća i obuća</t>
  </si>
  <si>
    <t>Usluge telefona, pošte i prijevoza</t>
  </si>
  <si>
    <t>Usluge tek.i invest.održavanja</t>
  </si>
  <si>
    <t>Komunalne usluge</t>
  </si>
  <si>
    <t>Zdravstvene i veterinarske usluge</t>
  </si>
  <si>
    <t>Naknada za rad predstavničkih i izvršnih tijela</t>
  </si>
  <si>
    <t>Premije osiguranja</t>
  </si>
  <si>
    <t>Članarine</t>
  </si>
  <si>
    <t>Pristojbe i naknade</t>
  </si>
  <si>
    <t>Troškovi sudskih postupaka</t>
  </si>
  <si>
    <t>Ostali financijski rashodi</t>
  </si>
  <si>
    <t>Bankarske usluge i usluge platnog pr.</t>
  </si>
  <si>
    <t>Zatezne kamate</t>
  </si>
  <si>
    <t>Postrojenja i oprema</t>
  </si>
  <si>
    <t>Komunikacijska oprema</t>
  </si>
  <si>
    <t>Oprema za održavanje i zaštitu</t>
  </si>
  <si>
    <t>Ulaganja u računalne programe</t>
  </si>
  <si>
    <t xml:space="preserve"> ostale pomoći i darovnice</t>
  </si>
  <si>
    <t>Doprinosi za obv. osigu. u slučaju nezaposlenosti</t>
  </si>
  <si>
    <t>Europski socijalni fond</t>
  </si>
  <si>
    <t>09005</t>
  </si>
  <si>
    <t>A761016</t>
  </si>
  <si>
    <t>Plaće za prekovremeni rad</t>
  </si>
  <si>
    <t>Plaće za posebne uvjete rada</t>
  </si>
  <si>
    <t>ostale kazne</t>
  </si>
  <si>
    <t>Ugovorene kazne</t>
  </si>
  <si>
    <t>Ostale kazne</t>
  </si>
  <si>
    <t>Uređaji, strojevi i oprema za ostale namjene</t>
  </si>
  <si>
    <t>K761017</t>
  </si>
  <si>
    <t>Obnova voznog parka</t>
  </si>
  <si>
    <t>Rahodi za materijal i energiju</t>
  </si>
  <si>
    <t>Usluge tekućeg i investicijskog održavanja</t>
  </si>
  <si>
    <t>K761018</t>
  </si>
  <si>
    <t>Informatizacija Ministarstva</t>
  </si>
  <si>
    <t>Nematerijalna proizvedena imovina</t>
  </si>
  <si>
    <t>K761007</t>
  </si>
  <si>
    <t>Izrade studija hrvatskog turizma</t>
  </si>
  <si>
    <t xml:space="preserve">Materijalni rashodi </t>
  </si>
  <si>
    <t>Rashodi za nabavu neproizvedene dugotrajne imovine</t>
  </si>
  <si>
    <t>Ostala nematerijalna imovina</t>
  </si>
  <si>
    <t>A587006</t>
  </si>
  <si>
    <t>Međunarodna suradnja</t>
  </si>
  <si>
    <t xml:space="preserve">Usluge telefona,pošte </t>
  </si>
  <si>
    <t>A819027</t>
  </si>
  <si>
    <t>Poticaj za povećanje sigurnosti turista</t>
  </si>
  <si>
    <t>tekući prijenosi</t>
  </si>
  <si>
    <t>Tekući prijenosu između proračunskih korisnika istog proračuna</t>
  </si>
  <si>
    <t>A587014</t>
  </si>
  <si>
    <t>Jačanje turističkog tržišta i ljudskih potencijala u turizmu</t>
  </si>
  <si>
    <t>Naknade troškovima izvan radnog odnosa</t>
  </si>
  <si>
    <t>Tekuće pomoći proračunskim korisnicima drugih proračuna</t>
  </si>
  <si>
    <t>A761038</t>
  </si>
  <si>
    <t>Kategorizacija</t>
  </si>
  <si>
    <t xml:space="preserve"> ostali prihodi za posebne namjene</t>
  </si>
  <si>
    <t>Motorni benzin i dizel gorivo</t>
  </si>
  <si>
    <t>Usluge telefona, prijevoza, rent-car</t>
  </si>
  <si>
    <t>A587055</t>
  </si>
  <si>
    <t xml:space="preserve">Rashodi za usluge </t>
  </si>
  <si>
    <t>Subvencije trgovačkim društvima</t>
  </si>
  <si>
    <t>Subvencije obrtnicima</t>
  </si>
  <si>
    <t>Kapitalne donacije građanima i kućanstvima</t>
  </si>
  <si>
    <t>Kapitalne pomoći kreditnim i ostalim financijskim institucijama te trgovačkim društvima izvan javnog sektora</t>
  </si>
  <si>
    <t>Kapitalne pomoći poljoprivrednicima i obrtnicima</t>
  </si>
  <si>
    <t>A761044</t>
  </si>
  <si>
    <t>Fond za turizam</t>
  </si>
  <si>
    <t>Pomoći proračunskim korisnicima drugih proračuna</t>
  </si>
  <si>
    <t>Tekuće pomoći proračunskim korisnicima</t>
  </si>
  <si>
    <t>Kapitalne pomoći proračnskim korisnicima</t>
  </si>
  <si>
    <t>Prijenosi između proračunskih korisnika istog proračuna</t>
  </si>
  <si>
    <t>Kapitalni prijenosi između proračunskih kosrisnika istog proračuna</t>
  </si>
  <si>
    <t>A587018</t>
  </si>
  <si>
    <t>Programi subvencioniranja kreditnih programa u turizmu</t>
  </si>
  <si>
    <t xml:space="preserve">Subvencije </t>
  </si>
  <si>
    <t>Subvencije trgovačkim društvima izvan javnog sektora</t>
  </si>
  <si>
    <t>Subvencije poljoprivrednicima i obrtnicima</t>
  </si>
  <si>
    <t>P3209</t>
  </si>
  <si>
    <t>A587001</t>
  </si>
  <si>
    <t xml:space="preserve">Turistička promidžba Republike Hrvatske </t>
  </si>
  <si>
    <t>K819038</t>
  </si>
  <si>
    <t>Stručni ispiti turističkih zajednica</t>
  </si>
  <si>
    <t>Naknade za rad povjerenstava</t>
  </si>
  <si>
    <t>A587056</t>
  </si>
  <si>
    <t>OP Ljudski potencijali prioritet 2,3,5</t>
  </si>
  <si>
    <t>Pomoći temeljem prijenosa EU sredstava</t>
  </si>
  <si>
    <t>Prijenos između proračunskih korisnika istog proračuna</t>
  </si>
  <si>
    <t>Tekući prijenosi između proračunskih korisnika istog proračuna</t>
  </si>
  <si>
    <t>Subvencije trgovačkim društvima, zadrugama, poljoprivrednicima i obrtnicima izvan javnog sektora</t>
  </si>
  <si>
    <t>Nematerijalna proizvedena  imovina</t>
  </si>
  <si>
    <t>Subvencije trgovačkim društvima, zadrugama, poljoprivrednicima i obrtnicima iz EU sredstava</t>
  </si>
  <si>
    <t>Subvencije trgovačkim društvima iz EU sredstava</t>
  </si>
  <si>
    <t>A587057</t>
  </si>
  <si>
    <t>OP Konkurentnost i kohezija Prioritet 2</t>
  </si>
  <si>
    <t>Rashodi za mateijal i energiju</t>
  </si>
  <si>
    <t>Usluge telefona,pošte i prijevoza</t>
  </si>
  <si>
    <t>Europski fond za regionalni razvoj</t>
  </si>
  <si>
    <t>rashodi za materijal i energiju</t>
  </si>
  <si>
    <t>Tekuće donacije iz EU sredstava</t>
  </si>
  <si>
    <t>A587058</t>
  </si>
  <si>
    <t>Podrška upravljanju Strategijom EU za Jadransku i Jonsku regiju (EUSAIR)</t>
  </si>
  <si>
    <t>A587059</t>
  </si>
  <si>
    <t>Projekti Europske teritorijalne suradnje-INHERIT</t>
  </si>
  <si>
    <t>A587068</t>
  </si>
  <si>
    <t>STRATEŠKI PROJEKT SMARTMED, PROGRAM TRANSNACIONALNE SURADNJE INTERREG V-B MEDITERAN</t>
  </si>
  <si>
    <t>rashodi za usluge</t>
  </si>
  <si>
    <t>Strično usavršavanje zaposlenika</t>
  </si>
  <si>
    <t>A587061</t>
  </si>
  <si>
    <t>Program sufinanciranja ulaganja u  kontinentalnu turističku infrastrukturu</t>
  </si>
  <si>
    <t>A587060</t>
  </si>
  <si>
    <t>MJERA ZA POTICANJA POTROŠNJE U UGOSTITELJSTVU I TURIZMU RADNIKA U RH</t>
  </si>
  <si>
    <t>T587066</t>
  </si>
  <si>
    <t>SVJETSKA IZLOŽBA EXPO 2020- DUBAI</t>
  </si>
  <si>
    <t>Rashodi za meterijal i usluge</t>
  </si>
  <si>
    <t xml:space="preserve">MINISTARSTVO TURIZMA I SPORTA 2021-2023 </t>
  </si>
  <si>
    <t>Konkuretnost turističkog gospodarstva</t>
  </si>
  <si>
    <t>Službena i radna odjeća i obuća</t>
  </si>
  <si>
    <t>A916034</t>
  </si>
  <si>
    <t>PROMOCIJA SPORTA</t>
  </si>
  <si>
    <t>NOVI PLAN PRORAČUNA 2021</t>
  </si>
  <si>
    <t>NOVI PRORAČUN 2022</t>
  </si>
  <si>
    <t>NOVI PRORAČUN 2023</t>
  </si>
  <si>
    <t>UKUPNI PRORAČUN SVI IZVORI</t>
  </si>
  <si>
    <t xml:space="preserve">MINISTARSTVO TURIZMA I SPORTA IZVORI 3, 4 , 5 </t>
  </si>
  <si>
    <t xml:space="preserve">MINISTARSTVO TURIZMA I SPORTA IZVORI 11 i 12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</si>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</sst>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Arial"/>
      <family val="2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/>
    <xf numFmtId="0" fontId="8" fillId="18" borderId="3" applyNumberFormat="0" applyProtection="0">
      <alignment horizontal="left" vertical="center" indent="1" justifyLastLine="1"/>
    </xf>
  </cellStyleXfs>
  <cellXfs count="202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49" fontId="5" fillId="6" borderId="2" xfId="0" applyNumberFormat="1" applyFont="1" applyFill="1" applyBorder="1" applyAlignment="1">
      <alignment horizontal="center" vertical="center" wrapText="1"/>
    </xf>
    <xf numFmtId="49" fontId="10" fillId="6" borderId="2" xfId="2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5" fillId="6" borderId="2" xfId="0" applyNumberFormat="1" applyFont="1" applyFill="1" applyBorder="1" applyAlignment="1">
      <alignment horizontal="right" vertical="center" wrapText="1"/>
    </xf>
    <xf numFmtId="49" fontId="5" fillId="6" borderId="2" xfId="0" applyNumberFormat="1" applyFont="1" applyFill="1" applyBorder="1" applyAlignment="1">
      <alignment horizontal="right" vertical="center" wrapText="1"/>
    </xf>
    <xf numFmtId="3" fontId="5" fillId="6" borderId="2" xfId="0" applyNumberFormat="1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left" vertical="center" wrapText="1"/>
    </xf>
    <xf numFmtId="3" fontId="5" fillId="7" borderId="2" xfId="0" applyNumberFormat="1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right" vertical="center" wrapText="1"/>
    </xf>
    <xf numFmtId="0" fontId="11" fillId="8" borderId="2" xfId="0" applyFont="1" applyFill="1" applyBorder="1" applyAlignment="1">
      <alignment horizontal="left" vertical="center" wrapText="1"/>
    </xf>
    <xf numFmtId="3" fontId="5" fillId="8" borderId="2" xfId="0" applyNumberFormat="1" applyFont="1" applyFill="1" applyBorder="1" applyAlignment="1">
      <alignment horizontal="right" vertical="center"/>
    </xf>
    <xf numFmtId="0" fontId="5" fillId="9" borderId="2" xfId="0" applyFont="1" applyFill="1" applyBorder="1" applyAlignment="1">
      <alignment horizontal="right" vertical="center" wrapText="1"/>
    </xf>
    <xf numFmtId="49" fontId="5" fillId="9" borderId="2" xfId="0" applyNumberFormat="1" applyFont="1" applyFill="1" applyBorder="1" applyAlignment="1">
      <alignment horizontal="right" vertical="center"/>
    </xf>
    <xf numFmtId="0" fontId="5" fillId="9" borderId="2" xfId="0" applyFont="1" applyFill="1" applyBorder="1" applyAlignment="1">
      <alignment horizontal="right" vertical="center"/>
    </xf>
    <xf numFmtId="0" fontId="5" fillId="9" borderId="2" xfId="0" applyFont="1" applyFill="1" applyBorder="1" applyAlignment="1">
      <alignment horizontal="left" vertical="center" wrapText="1"/>
    </xf>
    <xf numFmtId="3" fontId="5" fillId="9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5" fillId="10" borderId="2" xfId="0" applyFont="1" applyFill="1" applyBorder="1" applyAlignment="1">
      <alignment horizontal="right" vertical="center" wrapText="1"/>
    </xf>
    <xf numFmtId="49" fontId="5" fillId="10" borderId="2" xfId="0" applyNumberFormat="1" applyFont="1" applyFill="1" applyBorder="1" applyAlignment="1">
      <alignment horizontal="right" vertical="center"/>
    </xf>
    <xf numFmtId="0" fontId="9" fillId="10" borderId="2" xfId="0" applyFont="1" applyFill="1" applyBorder="1" applyAlignment="1">
      <alignment horizontal="right" vertical="center"/>
    </xf>
    <xf numFmtId="0" fontId="9" fillId="10" borderId="2" xfId="0" applyFont="1" applyFill="1" applyBorder="1" applyAlignment="1">
      <alignment horizontal="left" vertical="center" wrapText="1"/>
    </xf>
    <xf numFmtId="3" fontId="5" fillId="10" borderId="2" xfId="0" applyNumberFormat="1" applyFont="1" applyFill="1" applyBorder="1" applyAlignment="1">
      <alignment horizontal="right" vertical="center"/>
    </xf>
    <xf numFmtId="3" fontId="9" fillId="10" borderId="2" xfId="0" applyNumberFormat="1" applyFont="1" applyFill="1" applyBorder="1" applyAlignment="1">
      <alignment horizontal="right" vertical="center"/>
    </xf>
    <xf numFmtId="3" fontId="9" fillId="10" borderId="2" xfId="1" applyNumberFormat="1" applyFont="1" applyFill="1" applyBorder="1" applyAlignment="1">
      <alignment horizontal="right" vertical="center"/>
    </xf>
    <xf numFmtId="0" fontId="10" fillId="0" borderId="0" xfId="0" applyFont="1"/>
    <xf numFmtId="0" fontId="9" fillId="10" borderId="2" xfId="0" applyFont="1" applyFill="1" applyBorder="1" applyAlignment="1">
      <alignment horizontal="right" vertical="center" wrapText="1"/>
    </xf>
    <xf numFmtId="49" fontId="9" fillId="10" borderId="2" xfId="0" applyNumberFormat="1" applyFont="1" applyFill="1" applyBorder="1" applyAlignment="1">
      <alignment horizontal="right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right" vertical="center" wrapText="1"/>
    </xf>
    <xf numFmtId="49" fontId="9" fillId="9" borderId="2" xfId="0" applyNumberFormat="1" applyFont="1" applyFill="1" applyBorder="1" applyAlignment="1">
      <alignment horizontal="right" vertical="center"/>
    </xf>
    <xf numFmtId="3" fontId="9" fillId="9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5" fillId="7" borderId="2" xfId="0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right" vertical="center"/>
    </xf>
    <xf numFmtId="3" fontId="5" fillId="9" borderId="2" xfId="0" applyNumberFormat="1" applyFont="1" applyFill="1" applyBorder="1" applyAlignment="1">
      <alignment vertical="center"/>
    </xf>
    <xf numFmtId="3" fontId="9" fillId="10" borderId="2" xfId="0" applyNumberFormat="1" applyFont="1" applyFill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1" fillId="9" borderId="2" xfId="0" applyNumberFormat="1" applyFont="1" applyFill="1" applyBorder="1" applyAlignment="1">
      <alignment horizontal="right" vertical="center"/>
    </xf>
    <xf numFmtId="0" fontId="11" fillId="9" borderId="2" xfId="0" applyFont="1" applyFill="1" applyBorder="1" applyAlignment="1">
      <alignment horizontal="right" vertical="center" wrapText="1"/>
    </xf>
    <xf numFmtId="49" fontId="11" fillId="9" borderId="2" xfId="0" applyNumberFormat="1" applyFont="1" applyFill="1" applyBorder="1" applyAlignment="1">
      <alignment horizontal="right" vertical="center"/>
    </xf>
    <xf numFmtId="0" fontId="11" fillId="9" borderId="2" xfId="0" applyFont="1" applyFill="1" applyBorder="1" applyAlignment="1">
      <alignment horizontal="right" vertical="center"/>
    </xf>
    <xf numFmtId="0" fontId="11" fillId="9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49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 wrapText="1"/>
    </xf>
    <xf numFmtId="3" fontId="9" fillId="6" borderId="2" xfId="0" applyNumberFormat="1" applyFont="1" applyFill="1" applyBorder="1" applyAlignment="1">
      <alignment horizontal="right" vertical="center"/>
    </xf>
    <xf numFmtId="0" fontId="12" fillId="10" borderId="2" xfId="3" applyFont="1" applyFill="1" applyBorder="1" applyAlignment="1">
      <alignment horizontal="right" vertical="center" wrapText="1"/>
    </xf>
    <xf numFmtId="49" fontId="12" fillId="10" borderId="2" xfId="3" applyNumberFormat="1" applyFont="1" applyFill="1" applyBorder="1" applyAlignment="1">
      <alignment horizontal="right" vertical="center"/>
    </xf>
    <xf numFmtId="0" fontId="12" fillId="10" borderId="2" xfId="3" applyFont="1" applyFill="1" applyBorder="1" applyAlignment="1">
      <alignment horizontal="right" vertical="center"/>
    </xf>
    <xf numFmtId="0" fontId="12" fillId="10" borderId="2" xfId="3" applyFont="1" applyFill="1" applyBorder="1" applyAlignment="1">
      <alignment horizontal="left" vertical="center" wrapText="1"/>
    </xf>
    <xf numFmtId="3" fontId="12" fillId="10" borderId="2" xfId="3" applyNumberFormat="1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horizontal="right" vertical="center" wrapText="1"/>
    </xf>
    <xf numFmtId="0" fontId="12" fillId="10" borderId="2" xfId="0" applyFont="1" applyFill="1" applyBorder="1" applyAlignment="1">
      <alignment horizontal="left" vertical="center" wrapText="1"/>
    </xf>
    <xf numFmtId="49" fontId="11" fillId="10" borderId="2" xfId="0" applyNumberFormat="1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horizontal="right" vertical="center"/>
    </xf>
    <xf numFmtId="49" fontId="13" fillId="9" borderId="2" xfId="0" applyNumberFormat="1" applyFont="1" applyFill="1" applyBorder="1" applyAlignment="1">
      <alignment horizontal="right" vertical="center"/>
    </xf>
    <xf numFmtId="49" fontId="13" fillId="10" borderId="2" xfId="0" applyNumberFormat="1" applyFont="1" applyFill="1" applyBorder="1" applyAlignment="1">
      <alignment horizontal="right" vertical="center"/>
    </xf>
    <xf numFmtId="0" fontId="11" fillId="9" borderId="2" xfId="0" applyFont="1" applyFill="1" applyBorder="1" applyAlignment="1">
      <alignment horizontal="right"/>
    </xf>
    <xf numFmtId="0" fontId="11" fillId="9" borderId="2" xfId="0" applyFont="1" applyFill="1" applyBorder="1"/>
    <xf numFmtId="3" fontId="11" fillId="9" borderId="2" xfId="0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2" xfId="0" applyFont="1" applyBorder="1"/>
    <xf numFmtId="3" fontId="12" fillId="10" borderId="2" xfId="0" applyNumberFormat="1" applyFont="1" applyFill="1" applyBorder="1" applyAlignment="1">
      <alignment horizontal="right"/>
    </xf>
    <xf numFmtId="49" fontId="12" fillId="10" borderId="2" xfId="0" applyNumberFormat="1" applyFont="1" applyFill="1" applyBorder="1" applyAlignment="1">
      <alignment horizontal="right" vertical="center"/>
    </xf>
    <xf numFmtId="0" fontId="12" fillId="10" borderId="2" xfId="4" applyFont="1" applyFill="1" applyBorder="1" applyAlignment="1">
      <alignment horizontal="left" vertical="center" wrapText="1"/>
    </xf>
    <xf numFmtId="3" fontId="5" fillId="7" borderId="2" xfId="0" applyNumberFormat="1" applyFont="1" applyFill="1" applyBorder="1" applyAlignment="1">
      <alignment horizontal="right" vertical="center" wrapText="1"/>
    </xf>
    <xf numFmtId="49" fontId="11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0" fontId="11" fillId="9" borderId="2" xfId="0" applyFont="1" applyFill="1" applyBorder="1" applyAlignment="1">
      <alignment vertical="center" wrapText="1"/>
    </xf>
    <xf numFmtId="3" fontId="5" fillId="13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3" fontId="12" fillId="0" borderId="2" xfId="0" applyNumberFormat="1" applyFont="1" applyBorder="1" applyAlignment="1">
      <alignment vertical="center"/>
    </xf>
    <xf numFmtId="0" fontId="5" fillId="9" borderId="2" xfId="0" applyFont="1" applyFill="1" applyBorder="1" applyAlignment="1">
      <alignment vertical="center" wrapText="1"/>
    </xf>
    <xf numFmtId="49" fontId="12" fillId="10" borderId="2" xfId="0" applyNumberFormat="1" applyFont="1" applyFill="1" applyBorder="1" applyAlignment="1">
      <alignment vertical="center"/>
    </xf>
    <xf numFmtId="0" fontId="12" fillId="1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49" fontId="12" fillId="10" borderId="2" xfId="3" applyNumberFormat="1" applyFont="1" applyFill="1" applyBorder="1" applyAlignment="1">
      <alignment vertical="center"/>
    </xf>
    <xf numFmtId="0" fontId="12" fillId="10" borderId="2" xfId="3" applyFont="1" applyFill="1" applyBorder="1" applyAlignment="1">
      <alignment vertical="center"/>
    </xf>
    <xf numFmtId="0" fontId="12" fillId="10" borderId="2" xfId="3" applyFont="1" applyFill="1" applyBorder="1" applyAlignment="1">
      <alignment vertical="center" wrapText="1"/>
    </xf>
    <xf numFmtId="0" fontId="12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/>
    </xf>
    <xf numFmtId="0" fontId="11" fillId="7" borderId="2" xfId="0" applyFont="1" applyFill="1" applyBorder="1" applyAlignment="1">
      <alignment vertical="center" wrapText="1"/>
    </xf>
    <xf numFmtId="3" fontId="5" fillId="12" borderId="2" xfId="0" applyNumberFormat="1" applyFont="1" applyFill="1" applyBorder="1" applyAlignment="1">
      <alignment horizontal="right" vertical="center"/>
    </xf>
    <xf numFmtId="3" fontId="12" fillId="14" borderId="2" xfId="3" applyNumberFormat="1" applyFont="1" applyFill="1" applyBorder="1" applyAlignment="1">
      <alignment horizontal="right" vertical="center"/>
    </xf>
    <xf numFmtId="3" fontId="9" fillId="14" borderId="2" xfId="0" applyNumberFormat="1" applyFont="1" applyFill="1" applyBorder="1" applyAlignment="1">
      <alignment horizontal="right" vertical="center"/>
    </xf>
    <xf numFmtId="3" fontId="12" fillId="10" borderId="2" xfId="3" applyNumberFormat="1" applyFont="1" applyFill="1" applyBorder="1" applyAlignment="1">
      <alignment vertical="center"/>
    </xf>
    <xf numFmtId="3" fontId="9" fillId="17" borderId="2" xfId="0" applyNumberFormat="1" applyFont="1" applyFill="1" applyBorder="1" applyAlignment="1">
      <alignment horizontal="right" vertical="center"/>
    </xf>
    <xf numFmtId="49" fontId="5" fillId="7" borderId="2" xfId="0" applyNumberFormat="1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right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left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right" vertical="center"/>
    </xf>
    <xf numFmtId="0" fontId="9" fillId="9" borderId="2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center" vertical="center" wrapText="1"/>
    </xf>
    <xf numFmtId="3" fontId="12" fillId="10" borderId="2" xfId="0" applyNumberFormat="1" applyFont="1" applyFill="1" applyBorder="1" applyAlignment="1">
      <alignment vertical="center"/>
    </xf>
    <xf numFmtId="0" fontId="5" fillId="6" borderId="2" xfId="0" applyFont="1" applyFill="1" applyBorder="1" applyAlignment="1">
      <alignment horizontal="right" vertical="center" wrapText="1"/>
    </xf>
    <xf numFmtId="0" fontId="12" fillId="14" borderId="2" xfId="0" applyFont="1" applyFill="1" applyBorder="1" applyAlignment="1">
      <alignment horizontal="right" vertical="center" wrapText="1"/>
    </xf>
    <xf numFmtId="0" fontId="9" fillId="14" borderId="2" xfId="0" applyFont="1" applyFill="1" applyBorder="1" applyAlignment="1">
      <alignment horizontal="left" vertical="center" wrapText="1"/>
    </xf>
    <xf numFmtId="49" fontId="12" fillId="14" borderId="2" xfId="0" applyNumberFormat="1" applyFont="1" applyFill="1" applyBorder="1" applyAlignment="1">
      <alignment horizontal="right" vertical="center"/>
    </xf>
    <xf numFmtId="0" fontId="12" fillId="14" borderId="2" xfId="0" applyFont="1" applyFill="1" applyBorder="1" applyAlignment="1">
      <alignment horizontal="right" vertical="center"/>
    </xf>
    <xf numFmtId="0" fontId="12" fillId="14" borderId="2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right" vertical="center" wrapText="1"/>
    </xf>
    <xf numFmtId="49" fontId="5" fillId="11" borderId="2" xfId="0" applyNumberFormat="1" applyFont="1" applyFill="1" applyBorder="1" applyAlignment="1">
      <alignment horizontal="right" vertical="center"/>
    </xf>
    <xf numFmtId="0" fontId="5" fillId="11" borderId="2" xfId="0" applyFont="1" applyFill="1" applyBorder="1" applyAlignment="1">
      <alignment horizontal="right" vertical="center"/>
    </xf>
    <xf numFmtId="0" fontId="5" fillId="11" borderId="2" xfId="0" applyFont="1" applyFill="1" applyBorder="1" applyAlignment="1">
      <alignment horizontal="left" vertical="center" wrapText="1"/>
    </xf>
    <xf numFmtId="3" fontId="5" fillId="11" borderId="2" xfId="0" applyNumberFormat="1" applyFont="1" applyFill="1" applyBorder="1" applyAlignment="1">
      <alignment horizontal="right" vertical="center"/>
    </xf>
    <xf numFmtId="0" fontId="9" fillId="11" borderId="2" xfId="0" applyFont="1" applyFill="1" applyBorder="1" applyAlignment="1">
      <alignment horizontal="right" vertical="center" wrapText="1"/>
    </xf>
    <xf numFmtId="49" fontId="9" fillId="11" borderId="2" xfId="0" applyNumberFormat="1" applyFont="1" applyFill="1" applyBorder="1" applyAlignment="1">
      <alignment horizontal="right" vertical="center"/>
    </xf>
    <xf numFmtId="0" fontId="9" fillId="11" borderId="2" xfId="0" applyFont="1" applyFill="1" applyBorder="1" applyAlignment="1">
      <alignment horizontal="right" vertical="center"/>
    </xf>
    <xf numFmtId="0" fontId="9" fillId="11" borderId="2" xfId="0" applyFont="1" applyFill="1" applyBorder="1" applyAlignment="1">
      <alignment horizontal="left" vertical="center" wrapText="1"/>
    </xf>
    <xf numFmtId="3" fontId="9" fillId="11" borderId="2" xfId="0" applyNumberFormat="1" applyFont="1" applyFill="1" applyBorder="1" applyAlignment="1">
      <alignment horizontal="right" vertical="center"/>
    </xf>
    <xf numFmtId="0" fontId="9" fillId="15" borderId="2" xfId="0" applyFont="1" applyFill="1" applyBorder="1" applyAlignment="1">
      <alignment horizontal="right" vertical="center" wrapText="1"/>
    </xf>
    <xf numFmtId="49" fontId="9" fillId="15" borderId="2" xfId="0" applyNumberFormat="1" applyFont="1" applyFill="1" applyBorder="1" applyAlignment="1">
      <alignment horizontal="right" vertical="center"/>
    </xf>
    <xf numFmtId="0" fontId="9" fillId="15" borderId="2" xfId="0" applyFont="1" applyFill="1" applyBorder="1" applyAlignment="1">
      <alignment horizontal="right" vertical="center"/>
    </xf>
    <xf numFmtId="0" fontId="9" fillId="15" borderId="2" xfId="0" applyFont="1" applyFill="1" applyBorder="1" applyAlignment="1">
      <alignment horizontal="left" vertical="center" wrapText="1"/>
    </xf>
    <xf numFmtId="3" fontId="9" fillId="15" borderId="2" xfId="0" applyNumberFormat="1" applyFont="1" applyFill="1" applyBorder="1" applyAlignment="1">
      <alignment horizontal="right" vertical="center"/>
    </xf>
    <xf numFmtId="0" fontId="9" fillId="16" borderId="2" xfId="0" applyFont="1" applyFill="1" applyBorder="1" applyAlignment="1">
      <alignment horizontal="right" vertical="center" wrapText="1"/>
    </xf>
    <xf numFmtId="49" fontId="9" fillId="16" borderId="2" xfId="0" applyNumberFormat="1" applyFont="1" applyFill="1" applyBorder="1" applyAlignment="1">
      <alignment horizontal="right" vertical="center"/>
    </xf>
    <xf numFmtId="0" fontId="5" fillId="16" borderId="2" xfId="0" applyFont="1" applyFill="1" applyBorder="1" applyAlignment="1">
      <alignment horizontal="right" vertical="center"/>
    </xf>
    <xf numFmtId="0" fontId="5" fillId="16" borderId="2" xfId="0" applyFont="1" applyFill="1" applyBorder="1" applyAlignment="1">
      <alignment horizontal="left" vertical="center" wrapText="1"/>
    </xf>
    <xf numFmtId="3" fontId="5" fillId="16" borderId="2" xfId="0" applyNumberFormat="1" applyFont="1" applyFill="1" applyBorder="1" applyAlignment="1">
      <alignment horizontal="right" vertical="center"/>
    </xf>
    <xf numFmtId="3" fontId="9" fillId="11" borderId="2" xfId="0" applyNumberFormat="1" applyFont="1" applyFill="1" applyBorder="1" applyAlignment="1">
      <alignment vertical="center"/>
    </xf>
    <xf numFmtId="0" fontId="5" fillId="16" borderId="2" xfId="0" applyFont="1" applyFill="1" applyBorder="1" applyAlignment="1">
      <alignment horizontal="right" vertical="center" wrapText="1"/>
    </xf>
    <xf numFmtId="49" fontId="5" fillId="16" borderId="2" xfId="0" applyNumberFormat="1" applyFont="1" applyFill="1" applyBorder="1" applyAlignment="1">
      <alignment horizontal="right" vertical="center"/>
    </xf>
    <xf numFmtId="0" fontId="12" fillId="14" borderId="2" xfId="3" applyFont="1" applyFill="1" applyBorder="1" applyAlignment="1">
      <alignment horizontal="right" vertical="center" wrapText="1"/>
    </xf>
    <xf numFmtId="49" fontId="12" fillId="14" borderId="2" xfId="3" applyNumberFormat="1" applyFont="1" applyFill="1" applyBorder="1" applyAlignment="1">
      <alignment horizontal="right" vertical="center"/>
    </xf>
    <xf numFmtId="0" fontId="12" fillId="14" borderId="2" xfId="3" applyFont="1" applyFill="1" applyBorder="1" applyAlignment="1">
      <alignment horizontal="right" vertical="center"/>
    </xf>
    <xf numFmtId="0" fontId="12" fillId="14" borderId="2" xfId="3" applyFont="1" applyFill="1" applyBorder="1" applyAlignment="1">
      <alignment horizontal="left" vertical="center" wrapText="1"/>
    </xf>
    <xf numFmtId="0" fontId="12" fillId="14" borderId="2" xfId="4" applyFont="1" applyFill="1" applyBorder="1" applyAlignment="1">
      <alignment horizontal="right" vertical="center" wrapText="1"/>
    </xf>
    <xf numFmtId="49" fontId="12" fillId="14" borderId="2" xfId="4" applyNumberFormat="1" applyFont="1" applyFill="1" applyBorder="1" applyAlignment="1">
      <alignment horizontal="right" vertical="center"/>
    </xf>
    <xf numFmtId="0" fontId="12" fillId="14" borderId="2" xfId="4" applyFont="1" applyFill="1" applyBorder="1" applyAlignment="1">
      <alignment horizontal="right" vertical="center"/>
    </xf>
    <xf numFmtId="0" fontId="12" fillId="14" borderId="2" xfId="4" applyFont="1" applyFill="1" applyBorder="1" applyAlignment="1">
      <alignment horizontal="left" vertical="center" wrapText="1"/>
    </xf>
    <xf numFmtId="3" fontId="9" fillId="14" borderId="2" xfId="4" applyNumberFormat="1" applyFont="1" applyFill="1" applyBorder="1" applyAlignment="1">
      <alignment horizontal="right" vertical="center"/>
    </xf>
    <xf numFmtId="0" fontId="9" fillId="14" borderId="2" xfId="0" applyFont="1" applyFill="1" applyBorder="1" applyAlignment="1">
      <alignment horizontal="right" vertical="center" wrapText="1"/>
    </xf>
    <xf numFmtId="0" fontId="14" fillId="14" borderId="2" xfId="5" applyFont="1" applyFill="1" applyBorder="1" applyAlignment="1">
      <alignment horizontal="left" vertical="center" wrapText="1"/>
    </xf>
    <xf numFmtId="0" fontId="9" fillId="14" borderId="2" xfId="5" applyFont="1" applyFill="1" applyBorder="1" applyAlignment="1">
      <alignment horizontal="left" vertical="center" wrapText="1"/>
    </xf>
    <xf numFmtId="0" fontId="9" fillId="14" borderId="2" xfId="0" applyFont="1" applyFill="1" applyBorder="1" applyAlignment="1">
      <alignment horizontal="right" vertical="center"/>
    </xf>
    <xf numFmtId="0" fontId="12" fillId="17" borderId="2" xfId="3" applyFont="1" applyFill="1" applyBorder="1" applyAlignment="1">
      <alignment horizontal="right" vertical="center" wrapText="1"/>
    </xf>
    <xf numFmtId="49" fontId="12" fillId="17" borderId="2" xfId="3" applyNumberFormat="1" applyFont="1" applyFill="1" applyBorder="1" applyAlignment="1">
      <alignment horizontal="right" vertical="center"/>
    </xf>
    <xf numFmtId="0" fontId="12" fillId="17" borderId="2" xfId="3" applyFont="1" applyFill="1" applyBorder="1" applyAlignment="1">
      <alignment horizontal="right" vertical="center"/>
    </xf>
    <xf numFmtId="0" fontId="12" fillId="17" borderId="2" xfId="3" applyFont="1" applyFill="1" applyBorder="1" applyAlignment="1">
      <alignment horizontal="left" vertical="center" wrapText="1"/>
    </xf>
    <xf numFmtId="0" fontId="12" fillId="17" borderId="2" xfId="0" applyFont="1" applyFill="1" applyBorder="1" applyAlignment="1">
      <alignment horizontal="right" vertical="center" wrapText="1"/>
    </xf>
    <xf numFmtId="49" fontId="12" fillId="17" borderId="2" xfId="0" applyNumberFormat="1" applyFont="1" applyFill="1" applyBorder="1" applyAlignment="1">
      <alignment horizontal="right" vertical="center"/>
    </xf>
    <xf numFmtId="0" fontId="12" fillId="17" borderId="2" xfId="0" applyFont="1" applyFill="1" applyBorder="1" applyAlignment="1">
      <alignment horizontal="right" vertical="center"/>
    </xf>
    <xf numFmtId="0" fontId="12" fillId="17" borderId="2" xfId="0" applyFont="1" applyFill="1" applyBorder="1" applyAlignment="1">
      <alignment horizontal="left" vertical="center" wrapText="1"/>
    </xf>
    <xf numFmtId="49" fontId="11" fillId="17" borderId="2" xfId="0" applyNumberFormat="1" applyFont="1" applyFill="1" applyBorder="1" applyAlignment="1">
      <alignment horizontal="right" vertical="center"/>
    </xf>
    <xf numFmtId="0" fontId="12" fillId="17" borderId="2" xfId="4" applyFont="1" applyFill="1" applyBorder="1" applyAlignment="1">
      <alignment horizontal="left" vertical="center" wrapText="1"/>
    </xf>
    <xf numFmtId="3" fontId="5" fillId="17" borderId="2" xfId="0" applyNumberFormat="1" applyFont="1" applyFill="1" applyBorder="1" applyAlignment="1">
      <alignment horizontal="right" vertical="center"/>
    </xf>
    <xf numFmtId="0" fontId="9" fillId="17" borderId="2" xfId="0" applyFont="1" applyFill="1" applyBorder="1" applyAlignment="1">
      <alignment horizontal="left" vertical="center" wrapText="1"/>
    </xf>
    <xf numFmtId="0" fontId="9" fillId="17" borderId="2" xfId="0" applyFont="1" applyFill="1" applyBorder="1" applyAlignment="1">
      <alignment horizontal="right" vertical="center" wrapText="1"/>
    </xf>
    <xf numFmtId="49" fontId="12" fillId="17" borderId="2" xfId="0" applyNumberFormat="1" applyFont="1" applyFill="1" applyBorder="1" applyAlignment="1">
      <alignment vertical="center"/>
    </xf>
    <xf numFmtId="0" fontId="12" fillId="17" borderId="2" xfId="0" applyFont="1" applyFill="1" applyBorder="1" applyAlignment="1">
      <alignment vertical="center"/>
    </xf>
    <xf numFmtId="0" fontId="12" fillId="17" borderId="2" xfId="0" applyFont="1" applyFill="1" applyBorder="1" applyAlignment="1">
      <alignment vertical="center" wrapText="1"/>
    </xf>
    <xf numFmtId="3" fontId="12" fillId="17" borderId="2" xfId="0" applyNumberFormat="1" applyFont="1" applyFill="1" applyBorder="1" applyAlignment="1">
      <alignment vertical="center"/>
    </xf>
    <xf numFmtId="0" fontId="9" fillId="17" borderId="2" xfId="0" applyFont="1" applyFill="1" applyBorder="1" applyAlignment="1">
      <alignment vertical="center" wrapText="1"/>
    </xf>
    <xf numFmtId="49" fontId="12" fillId="17" borderId="2" xfId="3" applyNumberFormat="1" applyFont="1" applyFill="1" applyBorder="1" applyAlignment="1">
      <alignment vertical="center"/>
    </xf>
    <xf numFmtId="0" fontId="12" fillId="17" borderId="2" xfId="3" applyFont="1" applyFill="1" applyBorder="1" applyAlignment="1">
      <alignment vertical="center"/>
    </xf>
    <xf numFmtId="0" fontId="12" fillId="17" borderId="2" xfId="3" applyFont="1" applyFill="1" applyBorder="1" applyAlignment="1">
      <alignment vertical="center" wrapText="1"/>
    </xf>
    <xf numFmtId="3" fontId="12" fillId="17" borderId="2" xfId="3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left" vertical="center" wrapText="1"/>
    </xf>
    <xf numFmtId="49" fontId="12" fillId="14" borderId="2" xfId="3" applyNumberFormat="1" applyFont="1" applyFill="1" applyBorder="1" applyAlignment="1">
      <alignment vertical="center"/>
    </xf>
    <xf numFmtId="0" fontId="12" fillId="14" borderId="2" xfId="3" applyFont="1" applyFill="1" applyBorder="1" applyAlignment="1">
      <alignment vertical="center"/>
    </xf>
    <xf numFmtId="0" fontId="12" fillId="14" borderId="2" xfId="3" applyFont="1" applyFill="1" applyBorder="1" applyAlignment="1">
      <alignment vertical="center" wrapText="1"/>
    </xf>
    <xf numFmtId="3" fontId="12" fillId="14" borderId="2" xfId="0" applyNumberFormat="1" applyFont="1" applyFill="1" applyBorder="1" applyAlignment="1">
      <alignment vertical="center"/>
    </xf>
    <xf numFmtId="0" fontId="9" fillId="14" borderId="2" xfId="0" applyFont="1" applyFill="1" applyBorder="1" applyAlignment="1">
      <alignment vertical="center" wrapText="1"/>
    </xf>
    <xf numFmtId="3" fontId="5" fillId="14" borderId="2" xfId="0" applyNumberFormat="1" applyFont="1" applyFill="1" applyBorder="1" applyAlignment="1">
      <alignment horizontal="right" vertical="center"/>
    </xf>
    <xf numFmtId="49" fontId="11" fillId="14" borderId="2" xfId="0" applyNumberFormat="1" applyFont="1" applyFill="1" applyBorder="1" applyAlignment="1">
      <alignment vertical="center"/>
    </xf>
    <xf numFmtId="0" fontId="12" fillId="14" borderId="2" xfId="0" applyFont="1" applyFill="1" applyBorder="1" applyAlignment="1">
      <alignment vertical="center"/>
    </xf>
    <xf numFmtId="0" fontId="12" fillId="14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right" vertical="center" wrapText="1"/>
    </xf>
    <xf numFmtId="49" fontId="12" fillId="6" borderId="2" xfId="0" applyNumberFormat="1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 wrapText="1"/>
    </xf>
    <xf numFmtId="3" fontId="12" fillId="6" borderId="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1" fillId="14" borderId="2" xfId="0" applyFont="1" applyFill="1" applyBorder="1" applyAlignment="1">
      <alignment horizontal="right" vertical="center" wrapText="1"/>
    </xf>
  </cellXfs>
  <cellStyles count="7">
    <cellStyle name="40% - Accent1" xfId="3" builtinId="31"/>
    <cellStyle name="60% - Accent1" xfId="4" builtinId="32"/>
    <cellStyle name="Input" xfId="2" builtinId="20"/>
    <cellStyle name="Neutral" xfId="1" builtinId="28"/>
    <cellStyle name="Normal" xfId="0" builtinId="0"/>
    <cellStyle name="Obično_List4" xfId="5"/>
    <cellStyle name="SAPBEXHLevel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3"/>
  <sheetViews>
    <sheetView tabSelected="1" workbookViewId="0">
      <selection activeCell="G10" sqref="G10"/>
    </sheetView>
  </sheetViews>
  <sheetFormatPr defaultRowHeight="15.75" x14ac:dyDescent="0.25"/>
  <cols>
    <col min="1" max="1" width="9.28515625" style="3" customWidth="1"/>
    <col min="2" max="2" width="13.28515625" style="4" customWidth="1"/>
    <col min="3" max="3" width="5" style="5" bestFit="1" customWidth="1"/>
    <col min="4" max="4" width="12.28515625" style="5" customWidth="1"/>
    <col min="5" max="5" width="52" style="200" customWidth="1"/>
    <col min="6" max="6" width="20.7109375" style="6" customWidth="1"/>
    <col min="7" max="8" width="16.5703125" style="6" customWidth="1"/>
    <col min="9" max="16384" width="9.140625" style="2"/>
  </cols>
  <sheetData>
    <row r="1" spans="1:8" ht="31.5" x14ac:dyDescent="0.25">
      <c r="E1" s="1" t="s">
        <v>213</v>
      </c>
    </row>
    <row r="2" spans="1:8" s="10" customFormat="1" ht="77.25" customHeight="1" x14ac:dyDescent="0.25">
      <c r="A2" s="7" t="s">
        <v>0</v>
      </c>
      <c r="B2" s="7" t="s">
        <v>1</v>
      </c>
      <c r="C2" s="7"/>
      <c r="D2" s="7" t="s">
        <v>2</v>
      </c>
      <c r="E2" s="8" t="s">
        <v>3</v>
      </c>
      <c r="F2" s="9" t="s">
        <v>218</v>
      </c>
      <c r="G2" s="9" t="s">
        <v>219</v>
      </c>
      <c r="H2" s="9" t="s">
        <v>220</v>
      </c>
    </row>
    <row r="3" spans="1:8" x14ac:dyDescent="0.25">
      <c r="A3" s="7" t="s">
        <v>4</v>
      </c>
      <c r="B3" s="7" t="s">
        <v>5</v>
      </c>
      <c r="C3" s="7" t="s">
        <v>224</v>
      </c>
      <c r="D3" s="7" t="s">
        <v>6</v>
      </c>
      <c r="E3" s="7" t="s">
        <v>7</v>
      </c>
      <c r="F3" s="9">
        <v>6</v>
      </c>
      <c r="G3" s="9">
        <v>7</v>
      </c>
      <c r="H3" s="9">
        <v>8</v>
      </c>
    </row>
    <row r="4" spans="1:8" ht="29.25" customHeight="1" x14ac:dyDescent="0.25">
      <c r="A4" s="7"/>
      <c r="B4" s="7"/>
      <c r="C4" s="7"/>
      <c r="D4" s="7"/>
      <c r="E4" s="7" t="s">
        <v>223</v>
      </c>
      <c r="F4" s="11">
        <f>SUM(F7+F62+F72+F85+F91+F108+F115+F133+F147+F152+F162+F260+F343+F386+F435+F487+F492+F500+F524+F528+F535+F539+F554+F558+F567+F583+F599+F605+F634+F638+F644+F653+F668+F677+F681+F685+F691+F697)</f>
        <v>294144224</v>
      </c>
      <c r="G4" s="11">
        <f t="shared" ref="G4:H4" si="0">SUM(G7+G62+G72+G85+G91+G108+G115+G133+G147+G152+G162+G260+G343+G386+G435+G487+G492+G500+G524+G528+G535+G539+G554+G558+G567+G583+G599+G605+G634+G638+G644+G653+G668+G677+G681+G685+G691+G697)</f>
        <v>311100029</v>
      </c>
      <c r="H4" s="11">
        <f t="shared" si="0"/>
        <v>312092352</v>
      </c>
    </row>
    <row r="5" spans="1:8" ht="35.25" customHeight="1" x14ac:dyDescent="0.25">
      <c r="A5" s="7"/>
      <c r="B5" s="12"/>
      <c r="C5" s="7"/>
      <c r="D5" s="7" t="s">
        <v>121</v>
      </c>
      <c r="E5" s="7" t="s">
        <v>222</v>
      </c>
      <c r="F5" s="13">
        <f>SUM(F105+F212+F299+F364+F410+F460+F531+F551+F563+F613+F649+F673+F701+F709+F721)</f>
        <v>380117942</v>
      </c>
      <c r="G5" s="13">
        <f t="shared" ref="G5:H5" si="1">SUM(G105+G212+G299+G364+G410+G460+G531+G551+G563+G613+G649+G673+G701+G709+G721)</f>
        <v>349960098</v>
      </c>
      <c r="H5" s="13">
        <f t="shared" si="1"/>
        <v>347410349</v>
      </c>
    </row>
    <row r="6" spans="1:8" ht="35.25" customHeight="1" x14ac:dyDescent="0.25">
      <c r="A6" s="7"/>
      <c r="B6" s="12"/>
      <c r="C6" s="7"/>
      <c r="D6" s="7" t="s">
        <v>121</v>
      </c>
      <c r="E6" s="7" t="s">
        <v>221</v>
      </c>
      <c r="F6" s="13">
        <f>SUM(F4+F5)</f>
        <v>674262166</v>
      </c>
      <c r="G6" s="13">
        <f t="shared" ref="G6:H6" si="2">SUM(G4+G5)</f>
        <v>661060127</v>
      </c>
      <c r="H6" s="13">
        <f t="shared" si="2"/>
        <v>659502701</v>
      </c>
    </row>
    <row r="7" spans="1:8" x14ac:dyDescent="0.25">
      <c r="A7" s="14"/>
      <c r="B7" s="15" t="s">
        <v>122</v>
      </c>
      <c r="C7" s="14"/>
      <c r="D7" s="14"/>
      <c r="E7" s="16" t="s">
        <v>93</v>
      </c>
      <c r="F7" s="17">
        <f>SUM(F8)</f>
        <v>46062916</v>
      </c>
      <c r="G7" s="17">
        <f t="shared" ref="G7:H7" si="3">SUM(G8)</f>
        <v>49853754</v>
      </c>
      <c r="H7" s="17">
        <f t="shared" si="3"/>
        <v>49962254</v>
      </c>
    </row>
    <row r="8" spans="1:8" x14ac:dyDescent="0.25">
      <c r="A8" s="18"/>
      <c r="B8" s="19"/>
      <c r="C8" s="18"/>
      <c r="D8" s="19">
        <v>11</v>
      </c>
      <c r="E8" s="20" t="s">
        <v>11</v>
      </c>
      <c r="F8" s="21">
        <f>SUM(F9+F13+F15+F18+F23+F29+F38+F40+F47+F51+F53+F56)</f>
        <v>46062916</v>
      </c>
      <c r="G8" s="21">
        <v>49853754</v>
      </c>
      <c r="H8" s="21">
        <v>49962254</v>
      </c>
    </row>
    <row r="9" spans="1:8" x14ac:dyDescent="0.25">
      <c r="A9" s="14"/>
      <c r="B9" s="22"/>
      <c r="C9" s="23"/>
      <c r="D9" s="24">
        <v>311</v>
      </c>
      <c r="E9" s="25" t="s">
        <v>89</v>
      </c>
      <c r="F9" s="26">
        <f>SUM(F10+F11+F12)</f>
        <v>30879381</v>
      </c>
      <c r="G9" s="26">
        <f t="shared" ref="G9:H9" si="4">SUM(G10+G11+G12)</f>
        <v>31215588</v>
      </c>
      <c r="H9" s="26">
        <f t="shared" si="4"/>
        <v>31215588</v>
      </c>
    </row>
    <row r="10" spans="1:8" x14ac:dyDescent="0.25">
      <c r="A10" s="14"/>
      <c r="B10" s="27"/>
      <c r="C10" s="28"/>
      <c r="D10" s="29">
        <v>3111</v>
      </c>
      <c r="E10" s="30" t="s">
        <v>90</v>
      </c>
      <c r="F10" s="32">
        <v>30529381</v>
      </c>
      <c r="G10" s="32">
        <v>30865588</v>
      </c>
      <c r="H10" s="32">
        <v>30865588</v>
      </c>
    </row>
    <row r="11" spans="1:8" x14ac:dyDescent="0.25">
      <c r="A11" s="14"/>
      <c r="B11" s="27"/>
      <c r="C11" s="28"/>
      <c r="D11" s="29">
        <v>3113</v>
      </c>
      <c r="E11" s="30" t="s">
        <v>123</v>
      </c>
      <c r="F11" s="32">
        <v>250000</v>
      </c>
      <c r="G11" s="32">
        <v>250000</v>
      </c>
      <c r="H11" s="32">
        <v>250000</v>
      </c>
    </row>
    <row r="12" spans="1:8" x14ac:dyDescent="0.25">
      <c r="A12" s="14"/>
      <c r="B12" s="27"/>
      <c r="C12" s="28"/>
      <c r="D12" s="29">
        <v>3114</v>
      </c>
      <c r="E12" s="30" t="s">
        <v>124</v>
      </c>
      <c r="F12" s="32">
        <v>100000</v>
      </c>
      <c r="G12" s="32">
        <v>100000</v>
      </c>
      <c r="H12" s="32">
        <v>100000</v>
      </c>
    </row>
    <row r="13" spans="1:8" x14ac:dyDescent="0.25">
      <c r="A13" s="14"/>
      <c r="B13" s="22"/>
      <c r="C13" s="23"/>
      <c r="D13" s="24">
        <v>312</v>
      </c>
      <c r="E13" s="25" t="s">
        <v>94</v>
      </c>
      <c r="F13" s="26">
        <f>SUM(F14)</f>
        <v>800000</v>
      </c>
      <c r="G13" s="26">
        <f t="shared" ref="G13:H13" si="5">SUM(G14)</f>
        <v>800000</v>
      </c>
      <c r="H13" s="26">
        <f t="shared" si="5"/>
        <v>800000</v>
      </c>
    </row>
    <row r="14" spans="1:8" x14ac:dyDescent="0.25">
      <c r="A14" s="14"/>
      <c r="B14" s="27"/>
      <c r="C14" s="28"/>
      <c r="D14" s="29">
        <v>3121</v>
      </c>
      <c r="E14" s="30" t="s">
        <v>94</v>
      </c>
      <c r="F14" s="32">
        <v>800000</v>
      </c>
      <c r="G14" s="32">
        <v>800000</v>
      </c>
      <c r="H14" s="32">
        <v>800000</v>
      </c>
    </row>
    <row r="15" spans="1:8" x14ac:dyDescent="0.25">
      <c r="A15" s="14"/>
      <c r="B15" s="22"/>
      <c r="C15" s="23"/>
      <c r="D15" s="24">
        <v>313</v>
      </c>
      <c r="E15" s="25" t="s">
        <v>91</v>
      </c>
      <c r="F15" s="26">
        <f>SUM(F16+F17)</f>
        <v>5110529</v>
      </c>
      <c r="G15" s="26">
        <f t="shared" ref="G15:H15" si="6">SUM(G16+G17)</f>
        <v>5172666</v>
      </c>
      <c r="H15" s="26">
        <f t="shared" si="6"/>
        <v>5192666</v>
      </c>
    </row>
    <row r="16" spans="1:8" x14ac:dyDescent="0.25">
      <c r="A16" s="14"/>
      <c r="B16" s="27"/>
      <c r="C16" s="28"/>
      <c r="D16" s="29">
        <v>3132</v>
      </c>
      <c r="E16" s="30" t="s">
        <v>95</v>
      </c>
      <c r="F16" s="32">
        <v>5110529</v>
      </c>
      <c r="G16" s="32">
        <v>5172666</v>
      </c>
      <c r="H16" s="32">
        <v>5192666</v>
      </c>
    </row>
    <row r="17" spans="1:8" x14ac:dyDescent="0.25">
      <c r="A17" s="14"/>
      <c r="B17" s="27"/>
      <c r="C17" s="28"/>
      <c r="D17" s="29">
        <v>3133</v>
      </c>
      <c r="E17" s="30" t="s">
        <v>119</v>
      </c>
      <c r="F17" s="32">
        <v>0</v>
      </c>
      <c r="G17" s="32">
        <v>0</v>
      </c>
      <c r="H17" s="32">
        <v>0</v>
      </c>
    </row>
    <row r="18" spans="1:8" x14ac:dyDescent="0.25">
      <c r="A18" s="14"/>
      <c r="B18" s="22"/>
      <c r="C18" s="23"/>
      <c r="D18" s="24">
        <v>321</v>
      </c>
      <c r="E18" s="25" t="s">
        <v>59</v>
      </c>
      <c r="F18" s="26">
        <f>SUM(F19+F20+F21+F22)</f>
        <v>1888706</v>
      </c>
      <c r="G18" s="26">
        <f t="shared" ref="G18" si="7">SUM(G19+G20+G21+G22)</f>
        <v>2840000</v>
      </c>
      <c r="H18" s="26">
        <f>+H23+H29+H38+H40</f>
        <v>8984000</v>
      </c>
    </row>
    <row r="19" spans="1:8" x14ac:dyDescent="0.25">
      <c r="A19" s="14"/>
      <c r="B19" s="33"/>
      <c r="C19" s="34"/>
      <c r="D19" s="35">
        <v>3211</v>
      </c>
      <c r="E19" s="36" t="s">
        <v>26</v>
      </c>
      <c r="F19" s="38">
        <v>853706</v>
      </c>
      <c r="G19" s="37">
        <v>1680000</v>
      </c>
      <c r="H19" s="37">
        <v>1680000</v>
      </c>
    </row>
    <row r="20" spans="1:8" ht="30" x14ac:dyDescent="0.25">
      <c r="A20" s="14"/>
      <c r="B20" s="27"/>
      <c r="C20" s="28"/>
      <c r="D20" s="29">
        <v>3212</v>
      </c>
      <c r="E20" s="30" t="s">
        <v>96</v>
      </c>
      <c r="F20" s="32">
        <v>860000</v>
      </c>
      <c r="G20" s="32">
        <v>960000</v>
      </c>
      <c r="H20" s="32">
        <v>960000</v>
      </c>
    </row>
    <row r="21" spans="1:8" x14ac:dyDescent="0.25">
      <c r="A21" s="14"/>
      <c r="B21" s="27"/>
      <c r="C21" s="28"/>
      <c r="D21" s="29">
        <v>3213</v>
      </c>
      <c r="E21" s="30" t="s">
        <v>97</v>
      </c>
      <c r="F21" s="32">
        <v>70000</v>
      </c>
      <c r="G21" s="32">
        <v>170000</v>
      </c>
      <c r="H21" s="32">
        <v>150000</v>
      </c>
    </row>
    <row r="22" spans="1:8" x14ac:dyDescent="0.25">
      <c r="A22" s="14"/>
      <c r="B22" s="27"/>
      <c r="C22" s="28"/>
      <c r="D22" s="29">
        <v>3214</v>
      </c>
      <c r="E22" s="30" t="s">
        <v>27</v>
      </c>
      <c r="F22" s="32">
        <v>105000</v>
      </c>
      <c r="G22" s="32">
        <v>30000</v>
      </c>
      <c r="H22" s="32">
        <v>25000</v>
      </c>
    </row>
    <row r="23" spans="1:8" x14ac:dyDescent="0.25">
      <c r="A23" s="14"/>
      <c r="B23" s="22"/>
      <c r="C23" s="23"/>
      <c r="D23" s="24">
        <v>322</v>
      </c>
      <c r="E23" s="25" t="s">
        <v>59</v>
      </c>
      <c r="F23" s="26">
        <f>SUM(F24+F25+F26+F27+F28)</f>
        <v>1000000</v>
      </c>
      <c r="G23" s="26">
        <f t="shared" ref="G23:H23" si="8">SUM(G24+G25+G26+G27+G28)</f>
        <v>1400000</v>
      </c>
      <c r="H23" s="26">
        <f t="shared" si="8"/>
        <v>1500000</v>
      </c>
    </row>
    <row r="24" spans="1:8" x14ac:dyDescent="0.25">
      <c r="A24" s="14"/>
      <c r="B24" s="27"/>
      <c r="C24" s="28"/>
      <c r="D24" s="29">
        <v>3221</v>
      </c>
      <c r="E24" s="30" t="s">
        <v>98</v>
      </c>
      <c r="F24" s="32">
        <v>400000</v>
      </c>
      <c r="G24" s="32">
        <v>500000</v>
      </c>
      <c r="H24" s="32">
        <v>600000</v>
      </c>
    </row>
    <row r="25" spans="1:8" x14ac:dyDescent="0.25">
      <c r="A25" s="14"/>
      <c r="B25" s="27"/>
      <c r="C25" s="28"/>
      <c r="D25" s="29">
        <v>3223</v>
      </c>
      <c r="E25" s="30" t="s">
        <v>99</v>
      </c>
      <c r="F25" s="32">
        <v>470000</v>
      </c>
      <c r="G25" s="32">
        <v>670000</v>
      </c>
      <c r="H25" s="32">
        <v>670000</v>
      </c>
    </row>
    <row r="26" spans="1:8" x14ac:dyDescent="0.25">
      <c r="A26" s="14"/>
      <c r="B26" s="27"/>
      <c r="C26" s="28"/>
      <c r="D26" s="29">
        <v>3224</v>
      </c>
      <c r="E26" s="30" t="s">
        <v>100</v>
      </c>
      <c r="F26" s="32">
        <v>60000</v>
      </c>
      <c r="G26" s="32">
        <v>110000</v>
      </c>
      <c r="H26" s="32">
        <v>110000</v>
      </c>
    </row>
    <row r="27" spans="1:8" x14ac:dyDescent="0.25">
      <c r="A27" s="14"/>
      <c r="B27" s="27"/>
      <c r="C27" s="28"/>
      <c r="D27" s="29">
        <v>3225</v>
      </c>
      <c r="E27" s="30" t="s">
        <v>60</v>
      </c>
      <c r="F27" s="32">
        <v>60000</v>
      </c>
      <c r="G27" s="32">
        <v>110000</v>
      </c>
      <c r="H27" s="32">
        <v>110000</v>
      </c>
    </row>
    <row r="28" spans="1:8" x14ac:dyDescent="0.25">
      <c r="A28" s="14"/>
      <c r="B28" s="27"/>
      <c r="C28" s="28"/>
      <c r="D28" s="29">
        <v>3227</v>
      </c>
      <c r="E28" s="30" t="s">
        <v>101</v>
      </c>
      <c r="F28" s="32">
        <v>10000</v>
      </c>
      <c r="G28" s="32">
        <v>10000</v>
      </c>
      <c r="H28" s="32">
        <v>10000</v>
      </c>
    </row>
    <row r="29" spans="1:8" x14ac:dyDescent="0.25">
      <c r="A29" s="14"/>
      <c r="B29" s="22"/>
      <c r="C29" s="23"/>
      <c r="D29" s="24">
        <v>323</v>
      </c>
      <c r="E29" s="25" t="s">
        <v>28</v>
      </c>
      <c r="F29" s="26">
        <f>SUM(F30:F37)</f>
        <v>5421800</v>
      </c>
      <c r="G29" s="26">
        <f t="shared" ref="G29:H29" si="9">SUM(G30:G37)</f>
        <v>6668000</v>
      </c>
      <c r="H29" s="26">
        <f t="shared" si="9"/>
        <v>6677000</v>
      </c>
    </row>
    <row r="30" spans="1:8" x14ac:dyDescent="0.25">
      <c r="A30" s="14"/>
      <c r="B30" s="27"/>
      <c r="C30" s="28"/>
      <c r="D30" s="29">
        <v>3231</v>
      </c>
      <c r="E30" s="30" t="s">
        <v>102</v>
      </c>
      <c r="F30" s="32">
        <v>1200000</v>
      </c>
      <c r="G30" s="32">
        <v>1055000</v>
      </c>
      <c r="H30" s="32">
        <v>1070000</v>
      </c>
    </row>
    <row r="31" spans="1:8" x14ac:dyDescent="0.25">
      <c r="A31" s="14"/>
      <c r="B31" s="27"/>
      <c r="C31" s="28"/>
      <c r="D31" s="29">
        <v>3232</v>
      </c>
      <c r="E31" s="30" t="s">
        <v>103</v>
      </c>
      <c r="F31" s="32">
        <v>890000</v>
      </c>
      <c r="G31" s="32">
        <v>970000</v>
      </c>
      <c r="H31" s="32">
        <v>970000</v>
      </c>
    </row>
    <row r="32" spans="1:8" x14ac:dyDescent="0.25">
      <c r="A32" s="14"/>
      <c r="B32" s="27"/>
      <c r="C32" s="28"/>
      <c r="D32" s="29">
        <v>3233</v>
      </c>
      <c r="E32" s="30" t="s">
        <v>44</v>
      </c>
      <c r="F32" s="32">
        <v>359800</v>
      </c>
      <c r="G32" s="32">
        <v>857000</v>
      </c>
      <c r="H32" s="32">
        <v>855000</v>
      </c>
    </row>
    <row r="33" spans="1:8" x14ac:dyDescent="0.25">
      <c r="A33" s="14"/>
      <c r="B33" s="27"/>
      <c r="C33" s="28"/>
      <c r="D33" s="29">
        <v>3234</v>
      </c>
      <c r="E33" s="30" t="s">
        <v>104</v>
      </c>
      <c r="F33" s="32">
        <v>150000</v>
      </c>
      <c r="G33" s="32">
        <v>340000</v>
      </c>
      <c r="H33" s="32">
        <v>330000</v>
      </c>
    </row>
    <row r="34" spans="1:8" x14ac:dyDescent="0.25">
      <c r="A34" s="14"/>
      <c r="B34" s="27"/>
      <c r="C34" s="28"/>
      <c r="D34" s="29">
        <v>3235</v>
      </c>
      <c r="E34" s="30" t="s">
        <v>30</v>
      </c>
      <c r="F34" s="32">
        <v>1700000</v>
      </c>
      <c r="G34" s="32">
        <v>1900000</v>
      </c>
      <c r="H34" s="32">
        <v>1900000</v>
      </c>
    </row>
    <row r="35" spans="1:8" x14ac:dyDescent="0.25">
      <c r="A35" s="14"/>
      <c r="B35" s="27"/>
      <c r="C35" s="28"/>
      <c r="D35" s="29">
        <v>3236</v>
      </c>
      <c r="E35" s="30" t="s">
        <v>105</v>
      </c>
      <c r="F35" s="32">
        <v>52000</v>
      </c>
      <c r="G35" s="32">
        <v>76000</v>
      </c>
      <c r="H35" s="32">
        <v>102000</v>
      </c>
    </row>
    <row r="36" spans="1:8" x14ac:dyDescent="0.25">
      <c r="A36" s="14"/>
      <c r="B36" s="27"/>
      <c r="C36" s="28"/>
      <c r="D36" s="29">
        <v>3237</v>
      </c>
      <c r="E36" s="30" t="s">
        <v>29</v>
      </c>
      <c r="F36" s="32">
        <v>500000</v>
      </c>
      <c r="G36" s="32">
        <v>800000</v>
      </c>
      <c r="H36" s="32">
        <v>800000</v>
      </c>
    </row>
    <row r="37" spans="1:8" x14ac:dyDescent="0.25">
      <c r="A37" s="14"/>
      <c r="B37" s="27"/>
      <c r="C37" s="28"/>
      <c r="D37" s="29">
        <v>3239</v>
      </c>
      <c r="E37" s="30" t="s">
        <v>31</v>
      </c>
      <c r="F37" s="32">
        <v>570000</v>
      </c>
      <c r="G37" s="32">
        <v>670000</v>
      </c>
      <c r="H37" s="32">
        <v>650000</v>
      </c>
    </row>
    <row r="38" spans="1:8" s="40" customFormat="1" ht="31.5" x14ac:dyDescent="0.25">
      <c r="A38" s="14"/>
      <c r="B38" s="22"/>
      <c r="C38" s="23"/>
      <c r="D38" s="24">
        <v>324</v>
      </c>
      <c r="E38" s="25" t="s">
        <v>46</v>
      </c>
      <c r="F38" s="26">
        <f>SUM(F39)</f>
        <v>15000</v>
      </c>
      <c r="G38" s="26">
        <f t="shared" ref="G38:H38" si="10">SUM(G39)</f>
        <v>15000</v>
      </c>
      <c r="H38" s="26">
        <f t="shared" si="10"/>
        <v>10000</v>
      </c>
    </row>
    <row r="39" spans="1:8" x14ac:dyDescent="0.25">
      <c r="A39" s="14"/>
      <c r="B39" s="27"/>
      <c r="C39" s="28"/>
      <c r="D39" s="29">
        <v>3241</v>
      </c>
      <c r="E39" s="30" t="s">
        <v>46</v>
      </c>
      <c r="F39" s="32">
        <v>15000</v>
      </c>
      <c r="G39" s="32">
        <v>15000</v>
      </c>
      <c r="H39" s="32">
        <v>10000</v>
      </c>
    </row>
    <row r="40" spans="1:8" s="40" customFormat="1" x14ac:dyDescent="0.25">
      <c r="A40" s="14"/>
      <c r="B40" s="22"/>
      <c r="C40" s="23"/>
      <c r="D40" s="24">
        <v>329</v>
      </c>
      <c r="E40" s="25" t="s">
        <v>32</v>
      </c>
      <c r="F40" s="26">
        <f>SUM(F41+F42+F43+F44+F45+F46)</f>
        <v>432000</v>
      </c>
      <c r="G40" s="26">
        <f t="shared" ref="G40:H40" si="11">SUM(G41+G42+G43+G44+G45+G46)</f>
        <v>787000</v>
      </c>
      <c r="H40" s="26">
        <f t="shared" si="11"/>
        <v>797000</v>
      </c>
    </row>
    <row r="41" spans="1:8" x14ac:dyDescent="0.25">
      <c r="A41" s="14"/>
      <c r="B41" s="41"/>
      <c r="C41" s="42"/>
      <c r="D41" s="35">
        <v>3291</v>
      </c>
      <c r="E41" s="36" t="s">
        <v>106</v>
      </c>
      <c r="F41" s="38">
        <v>19500</v>
      </c>
      <c r="G41" s="38">
        <v>19500</v>
      </c>
      <c r="H41" s="38">
        <v>14500</v>
      </c>
    </row>
    <row r="42" spans="1:8" x14ac:dyDescent="0.25">
      <c r="A42" s="14"/>
      <c r="B42" s="27"/>
      <c r="C42" s="28"/>
      <c r="D42" s="29">
        <v>3293</v>
      </c>
      <c r="E42" s="30" t="s">
        <v>33</v>
      </c>
      <c r="F42" s="32">
        <v>166500</v>
      </c>
      <c r="G42" s="32">
        <v>266500</v>
      </c>
      <c r="H42" s="32">
        <v>261500</v>
      </c>
    </row>
    <row r="43" spans="1:8" x14ac:dyDescent="0.25">
      <c r="A43" s="14"/>
      <c r="B43" s="27"/>
      <c r="C43" s="28"/>
      <c r="D43" s="29">
        <v>3294</v>
      </c>
      <c r="E43" s="30" t="s">
        <v>108</v>
      </c>
      <c r="F43" s="32">
        <v>5000</v>
      </c>
      <c r="G43" s="32">
        <v>5000</v>
      </c>
      <c r="H43" s="32">
        <v>5000</v>
      </c>
    </row>
    <row r="44" spans="1:8" x14ac:dyDescent="0.25">
      <c r="A44" s="14"/>
      <c r="B44" s="27"/>
      <c r="C44" s="28"/>
      <c r="D44" s="29">
        <v>3295</v>
      </c>
      <c r="E44" s="30" t="s">
        <v>109</v>
      </c>
      <c r="F44" s="32">
        <v>70000</v>
      </c>
      <c r="G44" s="32">
        <v>70000</v>
      </c>
      <c r="H44" s="32">
        <v>90000</v>
      </c>
    </row>
    <row r="45" spans="1:8" x14ac:dyDescent="0.25">
      <c r="A45" s="14"/>
      <c r="B45" s="27"/>
      <c r="C45" s="28"/>
      <c r="D45" s="29">
        <v>3296</v>
      </c>
      <c r="E45" s="30" t="s">
        <v>110</v>
      </c>
      <c r="F45" s="32">
        <v>145000</v>
      </c>
      <c r="G45" s="32">
        <v>400000</v>
      </c>
      <c r="H45" s="32">
        <v>400000</v>
      </c>
    </row>
    <row r="46" spans="1:8" x14ac:dyDescent="0.25">
      <c r="A46" s="14"/>
      <c r="B46" s="27"/>
      <c r="C46" s="28"/>
      <c r="D46" s="29">
        <v>3299</v>
      </c>
      <c r="E46" s="30" t="s">
        <v>32</v>
      </c>
      <c r="F46" s="32">
        <v>26000</v>
      </c>
      <c r="G46" s="32">
        <v>26000</v>
      </c>
      <c r="H46" s="32">
        <v>26000</v>
      </c>
    </row>
    <row r="47" spans="1:8" x14ac:dyDescent="0.25">
      <c r="A47" s="14"/>
      <c r="B47" s="22"/>
      <c r="C47" s="23"/>
      <c r="D47" s="24">
        <v>343</v>
      </c>
      <c r="E47" s="25" t="s">
        <v>111</v>
      </c>
      <c r="F47" s="26">
        <f>SUM(F48+F49+F50)</f>
        <v>61500</v>
      </c>
      <c r="G47" s="26">
        <f t="shared" ref="G47:H47" si="12">SUM(G48+G49+G50)</f>
        <v>311500</v>
      </c>
      <c r="H47" s="26">
        <f t="shared" si="12"/>
        <v>311000</v>
      </c>
    </row>
    <row r="48" spans="1:8" x14ac:dyDescent="0.25">
      <c r="A48" s="14"/>
      <c r="B48" s="27"/>
      <c r="C48" s="28"/>
      <c r="D48" s="29">
        <v>3431</v>
      </c>
      <c r="E48" s="30" t="s">
        <v>112</v>
      </c>
      <c r="F48" s="32">
        <v>8500</v>
      </c>
      <c r="G48" s="32">
        <v>8500</v>
      </c>
      <c r="H48" s="32">
        <v>8000</v>
      </c>
    </row>
    <row r="49" spans="1:8" x14ac:dyDescent="0.25">
      <c r="A49" s="14"/>
      <c r="B49" s="27"/>
      <c r="C49" s="28"/>
      <c r="D49" s="29">
        <v>3433</v>
      </c>
      <c r="E49" s="30" t="s">
        <v>113</v>
      </c>
      <c r="F49" s="32">
        <v>52000</v>
      </c>
      <c r="G49" s="32">
        <v>302000</v>
      </c>
      <c r="H49" s="32">
        <v>302000</v>
      </c>
    </row>
    <row r="50" spans="1:8" x14ac:dyDescent="0.25">
      <c r="A50" s="14"/>
      <c r="B50" s="27"/>
      <c r="C50" s="28"/>
      <c r="D50" s="29">
        <v>3434</v>
      </c>
      <c r="E50" s="30" t="s">
        <v>111</v>
      </c>
      <c r="F50" s="32">
        <v>1000</v>
      </c>
      <c r="G50" s="32">
        <v>1000</v>
      </c>
      <c r="H50" s="32">
        <v>1000</v>
      </c>
    </row>
    <row r="51" spans="1:8" x14ac:dyDescent="0.25">
      <c r="A51" s="14"/>
      <c r="B51" s="22"/>
      <c r="C51" s="23"/>
      <c r="D51" s="24">
        <v>372</v>
      </c>
      <c r="E51" s="25" t="s">
        <v>22</v>
      </c>
      <c r="F51" s="26">
        <f>SUM(F52)</f>
        <v>90000</v>
      </c>
      <c r="G51" s="26">
        <f t="shared" ref="G51:H51" si="13">SUM(G52)</f>
        <v>50000</v>
      </c>
      <c r="H51" s="26">
        <f t="shared" si="13"/>
        <v>50000</v>
      </c>
    </row>
    <row r="52" spans="1:8" x14ac:dyDescent="0.25">
      <c r="A52" s="14"/>
      <c r="B52" s="27"/>
      <c r="C52" s="28"/>
      <c r="D52" s="29">
        <v>3721</v>
      </c>
      <c r="E52" s="30" t="s">
        <v>22</v>
      </c>
      <c r="F52" s="32">
        <v>90000</v>
      </c>
      <c r="G52" s="32">
        <v>50000</v>
      </c>
      <c r="H52" s="32">
        <v>50000</v>
      </c>
    </row>
    <row r="53" spans="1:8" x14ac:dyDescent="0.25">
      <c r="A53" s="14"/>
      <c r="B53" s="22"/>
      <c r="C53" s="23"/>
      <c r="D53" s="24">
        <v>383</v>
      </c>
      <c r="E53" s="25" t="s">
        <v>125</v>
      </c>
      <c r="F53" s="26">
        <f>SUM(F54+F55)</f>
        <v>7000</v>
      </c>
      <c r="G53" s="26">
        <f t="shared" ref="G53:H53" si="14">SUM(G54+G55)</f>
        <v>107000</v>
      </c>
      <c r="H53" s="26">
        <f t="shared" si="14"/>
        <v>107000</v>
      </c>
    </row>
    <row r="54" spans="1:8" x14ac:dyDescent="0.25">
      <c r="A54" s="43"/>
      <c r="B54" s="41"/>
      <c r="C54" s="42"/>
      <c r="D54" s="35">
        <v>3834</v>
      </c>
      <c r="E54" s="36" t="s">
        <v>126</v>
      </c>
      <c r="F54" s="38">
        <v>0</v>
      </c>
      <c r="G54" s="38">
        <v>100000</v>
      </c>
      <c r="H54" s="38">
        <v>100000</v>
      </c>
    </row>
    <row r="55" spans="1:8" x14ac:dyDescent="0.25">
      <c r="A55" s="14"/>
      <c r="B55" s="41"/>
      <c r="C55" s="42"/>
      <c r="D55" s="35">
        <v>3835</v>
      </c>
      <c r="E55" s="36" t="s">
        <v>127</v>
      </c>
      <c r="F55" s="38">
        <v>7000</v>
      </c>
      <c r="G55" s="38">
        <v>7000</v>
      </c>
      <c r="H55" s="38">
        <v>7000</v>
      </c>
    </row>
    <row r="56" spans="1:8" s="40" customFormat="1" x14ac:dyDescent="0.25">
      <c r="A56" s="14"/>
      <c r="B56" s="22"/>
      <c r="C56" s="23"/>
      <c r="D56" s="24">
        <v>422</v>
      </c>
      <c r="E56" s="25" t="s">
        <v>114</v>
      </c>
      <c r="F56" s="26">
        <f>SUM(F57+F58+F59+F60)</f>
        <v>357000</v>
      </c>
      <c r="G56" s="26">
        <f t="shared" ref="G56:H56" si="15">SUM(G57+G58+G59+G60)</f>
        <v>487000</v>
      </c>
      <c r="H56" s="26">
        <f t="shared" si="15"/>
        <v>487000</v>
      </c>
    </row>
    <row r="57" spans="1:8" x14ac:dyDescent="0.25">
      <c r="A57" s="14"/>
      <c r="B57" s="27"/>
      <c r="C57" s="28"/>
      <c r="D57" s="29">
        <v>4221</v>
      </c>
      <c r="E57" s="30" t="s">
        <v>63</v>
      </c>
      <c r="F57" s="32">
        <v>200000</v>
      </c>
      <c r="G57" s="32">
        <v>350000</v>
      </c>
      <c r="H57" s="32">
        <v>350000</v>
      </c>
    </row>
    <row r="58" spans="1:8" x14ac:dyDescent="0.25">
      <c r="A58" s="14"/>
      <c r="B58" s="27"/>
      <c r="C58" s="28"/>
      <c r="D58" s="29">
        <v>4222</v>
      </c>
      <c r="E58" s="30" t="s">
        <v>115</v>
      </c>
      <c r="F58" s="32">
        <v>100000</v>
      </c>
      <c r="G58" s="32">
        <v>80000</v>
      </c>
      <c r="H58" s="32">
        <v>80000</v>
      </c>
    </row>
    <row r="59" spans="1:8" x14ac:dyDescent="0.25">
      <c r="A59" s="14"/>
      <c r="B59" s="27"/>
      <c r="C59" s="28"/>
      <c r="D59" s="29">
        <v>4223</v>
      </c>
      <c r="E59" s="30" t="s">
        <v>116</v>
      </c>
      <c r="F59" s="32">
        <v>55000</v>
      </c>
      <c r="G59" s="32">
        <v>55000</v>
      </c>
      <c r="H59" s="32">
        <v>55000</v>
      </c>
    </row>
    <row r="60" spans="1:8" x14ac:dyDescent="0.25">
      <c r="A60" s="14"/>
      <c r="B60" s="27"/>
      <c r="C60" s="28"/>
      <c r="D60" s="29">
        <v>4227</v>
      </c>
      <c r="E60" s="30" t="s">
        <v>128</v>
      </c>
      <c r="F60" s="32">
        <v>2000</v>
      </c>
      <c r="G60" s="32">
        <v>2000</v>
      </c>
      <c r="H60" s="32">
        <v>2000</v>
      </c>
    </row>
    <row r="61" spans="1:8" x14ac:dyDescent="0.25">
      <c r="A61" s="14" t="s">
        <v>88</v>
      </c>
      <c r="B61" s="15" t="s">
        <v>129</v>
      </c>
      <c r="C61" s="15"/>
      <c r="D61" s="15"/>
      <c r="E61" s="16" t="s">
        <v>130</v>
      </c>
      <c r="F61" s="17">
        <f>SUM(F62)</f>
        <v>670000</v>
      </c>
      <c r="G61" s="17">
        <f t="shared" ref="G61:H61" si="16">SUM(G62)</f>
        <v>670000</v>
      </c>
      <c r="H61" s="17">
        <f t="shared" si="16"/>
        <v>1040000</v>
      </c>
    </row>
    <row r="62" spans="1:8" x14ac:dyDescent="0.25">
      <c r="A62" s="18"/>
      <c r="B62" s="19"/>
      <c r="C62" s="18"/>
      <c r="D62" s="19">
        <v>11</v>
      </c>
      <c r="E62" s="20" t="s">
        <v>11</v>
      </c>
      <c r="F62" s="21">
        <f>SUM(F63+F65+F69)</f>
        <v>670000</v>
      </c>
      <c r="G62" s="21">
        <f t="shared" ref="G62:H62" si="17">SUM(G63+G65+G69)</f>
        <v>670000</v>
      </c>
      <c r="H62" s="21">
        <f t="shared" si="17"/>
        <v>1040000</v>
      </c>
    </row>
    <row r="63" spans="1:8" x14ac:dyDescent="0.25">
      <c r="A63" s="14"/>
      <c r="B63" s="22"/>
      <c r="C63" s="23"/>
      <c r="D63" s="24">
        <v>322</v>
      </c>
      <c r="E63" s="25" t="s">
        <v>131</v>
      </c>
      <c r="F63" s="26">
        <f>SUM(F64)</f>
        <v>50000</v>
      </c>
      <c r="G63" s="26">
        <f t="shared" ref="G63:H63" si="18">SUM(G64)</f>
        <v>50000</v>
      </c>
      <c r="H63" s="26">
        <f t="shared" si="18"/>
        <v>50000</v>
      </c>
    </row>
    <row r="64" spans="1:8" x14ac:dyDescent="0.25">
      <c r="A64" s="14"/>
      <c r="B64" s="27"/>
      <c r="C64" s="28"/>
      <c r="D64" s="29">
        <v>3225</v>
      </c>
      <c r="E64" s="30" t="s">
        <v>60</v>
      </c>
      <c r="F64" s="32">
        <v>50000</v>
      </c>
      <c r="G64" s="32">
        <v>50000</v>
      </c>
      <c r="H64" s="32">
        <v>50000</v>
      </c>
    </row>
    <row r="65" spans="1:8" s="40" customFormat="1" x14ac:dyDescent="0.25">
      <c r="A65" s="14"/>
      <c r="B65" s="22"/>
      <c r="C65" s="23"/>
      <c r="D65" s="24">
        <v>323</v>
      </c>
      <c r="E65" s="25" t="s">
        <v>28</v>
      </c>
      <c r="F65" s="26">
        <f>SUM(F66+F67+F68)</f>
        <v>600000</v>
      </c>
      <c r="G65" s="26">
        <f t="shared" ref="G65:H65" si="19">SUM(G66+G67+G68)</f>
        <v>600000</v>
      </c>
      <c r="H65" s="26">
        <f t="shared" si="19"/>
        <v>970000</v>
      </c>
    </row>
    <row r="66" spans="1:8" x14ac:dyDescent="0.25">
      <c r="A66" s="14"/>
      <c r="B66" s="27"/>
      <c r="C66" s="28"/>
      <c r="D66" s="29">
        <v>3232</v>
      </c>
      <c r="E66" s="30" t="s">
        <v>132</v>
      </c>
      <c r="F66" s="32">
        <v>300000</v>
      </c>
      <c r="G66" s="32">
        <v>300000</v>
      </c>
      <c r="H66" s="32">
        <v>300000</v>
      </c>
    </row>
    <row r="67" spans="1:8" x14ac:dyDescent="0.25">
      <c r="A67" s="14"/>
      <c r="B67" s="27"/>
      <c r="C67" s="28"/>
      <c r="D67" s="29">
        <v>3235</v>
      </c>
      <c r="E67" s="30" t="s">
        <v>30</v>
      </c>
      <c r="F67" s="32">
        <v>200000</v>
      </c>
      <c r="G67" s="32">
        <v>200000</v>
      </c>
      <c r="H67" s="32">
        <v>570000</v>
      </c>
    </row>
    <row r="68" spans="1:8" x14ac:dyDescent="0.25">
      <c r="A68" s="14"/>
      <c r="B68" s="27"/>
      <c r="C68" s="28"/>
      <c r="D68" s="29">
        <v>3239</v>
      </c>
      <c r="E68" s="30" t="s">
        <v>31</v>
      </c>
      <c r="F68" s="32">
        <v>100000</v>
      </c>
      <c r="G68" s="32">
        <v>100000</v>
      </c>
      <c r="H68" s="32">
        <v>100000</v>
      </c>
    </row>
    <row r="69" spans="1:8" s="40" customFormat="1" x14ac:dyDescent="0.25">
      <c r="A69" s="14"/>
      <c r="B69" s="22"/>
      <c r="C69" s="23"/>
      <c r="D69" s="24">
        <v>329</v>
      </c>
      <c r="E69" s="25" t="s">
        <v>32</v>
      </c>
      <c r="F69" s="26">
        <f>SUM(F70)</f>
        <v>20000</v>
      </c>
      <c r="G69" s="26">
        <f t="shared" ref="G69:H69" si="20">SUM(G70)</f>
        <v>20000</v>
      </c>
      <c r="H69" s="26">
        <f t="shared" si="20"/>
        <v>20000</v>
      </c>
    </row>
    <row r="70" spans="1:8" x14ac:dyDescent="0.25">
      <c r="A70" s="14"/>
      <c r="B70" s="27"/>
      <c r="C70" s="28"/>
      <c r="D70" s="29">
        <v>3292</v>
      </c>
      <c r="E70" s="30" t="s">
        <v>107</v>
      </c>
      <c r="F70" s="32">
        <v>20000</v>
      </c>
      <c r="G70" s="32">
        <v>20000</v>
      </c>
      <c r="H70" s="32">
        <v>20000</v>
      </c>
    </row>
    <row r="71" spans="1:8" x14ac:dyDescent="0.25">
      <c r="A71" s="14" t="s">
        <v>88</v>
      </c>
      <c r="B71" s="15" t="s">
        <v>133</v>
      </c>
      <c r="C71" s="15"/>
      <c r="D71" s="15"/>
      <c r="E71" s="16" t="s">
        <v>134</v>
      </c>
      <c r="F71" s="17">
        <f>SUM(F72)</f>
        <v>2620000</v>
      </c>
      <c r="G71" s="17">
        <f t="shared" ref="G71:H71" si="21">SUM(G72)</f>
        <v>2611000</v>
      </c>
      <c r="H71" s="17">
        <f t="shared" si="21"/>
        <v>2611000</v>
      </c>
    </row>
    <row r="72" spans="1:8" x14ac:dyDescent="0.25">
      <c r="A72" s="18"/>
      <c r="B72" s="19"/>
      <c r="C72" s="18"/>
      <c r="D72" s="19">
        <v>11</v>
      </c>
      <c r="E72" s="20" t="s">
        <v>11</v>
      </c>
      <c r="F72" s="21">
        <f>SUM(F73+F75+F78+F80+F82)</f>
        <v>2620000</v>
      </c>
      <c r="G72" s="21">
        <f t="shared" ref="G72:H72" si="22">SUM(G73+G75+G78+G80+G82)</f>
        <v>2611000</v>
      </c>
      <c r="H72" s="21">
        <f t="shared" si="22"/>
        <v>2611000</v>
      </c>
    </row>
    <row r="73" spans="1:8" s="40" customFormat="1" x14ac:dyDescent="0.25">
      <c r="A73" s="14"/>
      <c r="B73" s="22"/>
      <c r="C73" s="23"/>
      <c r="D73" s="24">
        <v>322</v>
      </c>
      <c r="E73" s="25" t="s">
        <v>59</v>
      </c>
      <c r="F73" s="26">
        <f>SUM(F74)</f>
        <v>10000</v>
      </c>
      <c r="G73" s="26">
        <f t="shared" ref="G73:H73" si="23">SUM(G74)</f>
        <v>10000</v>
      </c>
      <c r="H73" s="26">
        <f t="shared" si="23"/>
        <v>10000</v>
      </c>
    </row>
    <row r="74" spans="1:8" x14ac:dyDescent="0.25">
      <c r="A74" s="14"/>
      <c r="B74" s="27"/>
      <c r="C74" s="28"/>
      <c r="D74" s="29">
        <v>3224</v>
      </c>
      <c r="E74" s="30" t="s">
        <v>100</v>
      </c>
      <c r="F74" s="32">
        <v>10000</v>
      </c>
      <c r="G74" s="32">
        <v>10000</v>
      </c>
      <c r="H74" s="32">
        <v>10000</v>
      </c>
    </row>
    <row r="75" spans="1:8" s="40" customFormat="1" x14ac:dyDescent="0.25">
      <c r="A75" s="14"/>
      <c r="B75" s="22"/>
      <c r="C75" s="23"/>
      <c r="D75" s="24">
        <v>323</v>
      </c>
      <c r="E75" s="25" t="s">
        <v>28</v>
      </c>
      <c r="F75" s="26">
        <f>SUM(F76+F77)</f>
        <v>1750000</v>
      </c>
      <c r="G75" s="26">
        <f t="shared" ref="G75:H75" si="24">SUM(G76+G77)</f>
        <v>1750000</v>
      </c>
      <c r="H75" s="26">
        <f t="shared" si="24"/>
        <v>1750000</v>
      </c>
    </row>
    <row r="76" spans="1:8" x14ac:dyDescent="0.25">
      <c r="A76" s="14"/>
      <c r="B76" s="27"/>
      <c r="C76" s="28"/>
      <c r="D76" s="29">
        <v>3232</v>
      </c>
      <c r="E76" s="30" t="s">
        <v>132</v>
      </c>
      <c r="F76" s="32">
        <v>50000</v>
      </c>
      <c r="G76" s="32">
        <v>50000</v>
      </c>
      <c r="H76" s="32">
        <v>50000</v>
      </c>
    </row>
    <row r="77" spans="1:8" ht="12.75" customHeight="1" x14ac:dyDescent="0.25">
      <c r="A77" s="14"/>
      <c r="B77" s="27"/>
      <c r="C77" s="28"/>
      <c r="D77" s="29">
        <v>3238</v>
      </c>
      <c r="E77" s="30" t="s">
        <v>57</v>
      </c>
      <c r="F77" s="32">
        <v>1700000</v>
      </c>
      <c r="G77" s="32">
        <v>1700000</v>
      </c>
      <c r="H77" s="32">
        <v>1700000</v>
      </c>
    </row>
    <row r="78" spans="1:8" s="40" customFormat="1" x14ac:dyDescent="0.25">
      <c r="A78" s="14"/>
      <c r="B78" s="22"/>
      <c r="C78" s="23"/>
      <c r="D78" s="24">
        <v>412</v>
      </c>
      <c r="E78" s="25" t="s">
        <v>61</v>
      </c>
      <c r="F78" s="26">
        <f>SUM(F79)</f>
        <v>10000</v>
      </c>
      <c r="G78" s="26">
        <f t="shared" ref="G78:H78" si="25">SUM(G79)</f>
        <v>1000</v>
      </c>
      <c r="H78" s="26">
        <f t="shared" si="25"/>
        <v>1000</v>
      </c>
    </row>
    <row r="79" spans="1:8" x14ac:dyDescent="0.25">
      <c r="A79" s="14"/>
      <c r="B79" s="27"/>
      <c r="C79" s="28"/>
      <c r="D79" s="29">
        <v>4123</v>
      </c>
      <c r="E79" s="30" t="s">
        <v>62</v>
      </c>
      <c r="F79" s="32">
        <v>10000</v>
      </c>
      <c r="G79" s="32">
        <v>1000</v>
      </c>
      <c r="H79" s="32">
        <v>1000</v>
      </c>
    </row>
    <row r="80" spans="1:8" s="40" customFormat="1" x14ac:dyDescent="0.25">
      <c r="A80" s="14"/>
      <c r="B80" s="22"/>
      <c r="C80" s="23"/>
      <c r="D80" s="24">
        <v>422</v>
      </c>
      <c r="E80" s="25" t="s">
        <v>114</v>
      </c>
      <c r="F80" s="26">
        <f>SUM(F81)</f>
        <v>800000</v>
      </c>
      <c r="G80" s="26">
        <f t="shared" ref="G80:H80" si="26">SUM(G81)</f>
        <v>800000</v>
      </c>
      <c r="H80" s="26">
        <f t="shared" si="26"/>
        <v>800000</v>
      </c>
    </row>
    <row r="81" spans="1:8" x14ac:dyDescent="0.25">
      <c r="A81" s="14"/>
      <c r="B81" s="27"/>
      <c r="C81" s="28"/>
      <c r="D81" s="29">
        <v>4221</v>
      </c>
      <c r="E81" s="30" t="s">
        <v>63</v>
      </c>
      <c r="F81" s="32">
        <v>800000</v>
      </c>
      <c r="G81" s="32">
        <v>800000</v>
      </c>
      <c r="H81" s="32">
        <v>800000</v>
      </c>
    </row>
    <row r="82" spans="1:8" s="40" customFormat="1" x14ac:dyDescent="0.25">
      <c r="A82" s="14"/>
      <c r="B82" s="22"/>
      <c r="C82" s="23"/>
      <c r="D82" s="24">
        <v>426</v>
      </c>
      <c r="E82" s="25" t="s">
        <v>135</v>
      </c>
      <c r="F82" s="26">
        <f>SUM(F83)</f>
        <v>50000</v>
      </c>
      <c r="G82" s="26">
        <f t="shared" ref="G82:H82" si="27">SUM(G83)</f>
        <v>50000</v>
      </c>
      <c r="H82" s="26">
        <f t="shared" si="27"/>
        <v>50000</v>
      </c>
    </row>
    <row r="83" spans="1:8" x14ac:dyDescent="0.25">
      <c r="A83" s="14"/>
      <c r="B83" s="27"/>
      <c r="C83" s="28"/>
      <c r="D83" s="29">
        <v>4262</v>
      </c>
      <c r="E83" s="30" t="s">
        <v>117</v>
      </c>
      <c r="F83" s="32">
        <v>50000</v>
      </c>
      <c r="G83" s="32">
        <v>50000</v>
      </c>
      <c r="H83" s="32">
        <v>50000</v>
      </c>
    </row>
    <row r="84" spans="1:8" x14ac:dyDescent="0.25">
      <c r="A84" s="14" t="s">
        <v>88</v>
      </c>
      <c r="B84" s="15" t="s">
        <v>136</v>
      </c>
      <c r="C84" s="15"/>
      <c r="D84" s="15"/>
      <c r="E84" s="16" t="s">
        <v>137</v>
      </c>
      <c r="F84" s="17">
        <f>SUM(F85)</f>
        <v>2500000</v>
      </c>
      <c r="G84" s="17">
        <f t="shared" ref="G84:H84" si="28">SUM(G85)</f>
        <v>1000000</v>
      </c>
      <c r="H84" s="17">
        <f t="shared" si="28"/>
        <v>1000000</v>
      </c>
    </row>
    <row r="85" spans="1:8" x14ac:dyDescent="0.25">
      <c r="A85" s="18">
        <v>11</v>
      </c>
      <c r="B85" s="19"/>
      <c r="C85" s="18"/>
      <c r="D85" s="18"/>
      <c r="E85" s="20" t="s">
        <v>11</v>
      </c>
      <c r="F85" s="21">
        <f>SUM(F88)</f>
        <v>2500000</v>
      </c>
      <c r="G85" s="21">
        <f>SUM(G86+G88)</f>
        <v>1000000</v>
      </c>
      <c r="H85" s="21">
        <f>SUM(H86+H88)</f>
        <v>1000000</v>
      </c>
    </row>
    <row r="86" spans="1:8" s="40" customFormat="1" x14ac:dyDescent="0.25">
      <c r="A86" s="14"/>
      <c r="B86" s="22"/>
      <c r="C86" s="23"/>
      <c r="D86" s="24">
        <v>32</v>
      </c>
      <c r="E86" s="25" t="s">
        <v>138</v>
      </c>
      <c r="F86" s="26">
        <v>0</v>
      </c>
      <c r="G86" s="26">
        <v>0</v>
      </c>
      <c r="H86" s="26">
        <v>0</v>
      </c>
    </row>
    <row r="87" spans="1:8" x14ac:dyDescent="0.25">
      <c r="A87" s="14"/>
      <c r="B87" s="27"/>
      <c r="C87" s="28"/>
      <c r="D87" s="29">
        <v>3237</v>
      </c>
      <c r="E87" s="30" t="s">
        <v>29</v>
      </c>
      <c r="F87" s="32">
        <v>0</v>
      </c>
      <c r="G87" s="32">
        <v>0</v>
      </c>
      <c r="H87" s="32">
        <v>0</v>
      </c>
    </row>
    <row r="88" spans="1:8" s="40" customFormat="1" ht="31.5" x14ac:dyDescent="0.25">
      <c r="A88" s="14"/>
      <c r="B88" s="22"/>
      <c r="C88" s="23"/>
      <c r="D88" s="24">
        <v>41</v>
      </c>
      <c r="E88" s="25" t="s">
        <v>139</v>
      </c>
      <c r="F88" s="26">
        <f>SUM(F89)</f>
        <v>2500000</v>
      </c>
      <c r="G88" s="26">
        <f t="shared" ref="G88:H88" si="29">SUM(G89)</f>
        <v>1000000</v>
      </c>
      <c r="H88" s="26">
        <f t="shared" si="29"/>
        <v>1000000</v>
      </c>
    </row>
    <row r="89" spans="1:8" x14ac:dyDescent="0.25">
      <c r="A89" s="14"/>
      <c r="B89" s="27"/>
      <c r="C89" s="28"/>
      <c r="D89" s="29">
        <v>4126</v>
      </c>
      <c r="E89" s="30" t="s">
        <v>140</v>
      </c>
      <c r="F89" s="32">
        <v>2500000</v>
      </c>
      <c r="G89" s="32">
        <v>1000000</v>
      </c>
      <c r="H89" s="32">
        <v>1000000</v>
      </c>
    </row>
    <row r="90" spans="1:8" x14ac:dyDescent="0.25">
      <c r="A90" s="14" t="s">
        <v>88</v>
      </c>
      <c r="B90" s="48" t="s">
        <v>141</v>
      </c>
      <c r="C90" s="48"/>
      <c r="D90" s="48"/>
      <c r="E90" s="16" t="s">
        <v>142</v>
      </c>
      <c r="F90" s="17">
        <f>SUM(F91+F105)</f>
        <v>1668000</v>
      </c>
      <c r="G90" s="17">
        <f t="shared" ref="G90:H90" si="30">SUM(G91+G105)</f>
        <v>2293000</v>
      </c>
      <c r="H90" s="17">
        <f t="shared" si="30"/>
        <v>2193000</v>
      </c>
    </row>
    <row r="91" spans="1:8" x14ac:dyDescent="0.25">
      <c r="A91" s="18">
        <v>11</v>
      </c>
      <c r="B91" s="19"/>
      <c r="C91" s="18"/>
      <c r="D91" s="18"/>
      <c r="E91" s="20" t="s">
        <v>11</v>
      </c>
      <c r="F91" s="21">
        <f>SUM(F92+F94+F99+F103)</f>
        <v>1655000</v>
      </c>
      <c r="G91" s="21">
        <f t="shared" ref="G91:H91" si="31">SUM(G92+G94+G99+G103)</f>
        <v>2280000</v>
      </c>
      <c r="H91" s="21">
        <f t="shared" si="31"/>
        <v>2180000</v>
      </c>
    </row>
    <row r="92" spans="1:8" x14ac:dyDescent="0.25">
      <c r="A92" s="14"/>
      <c r="B92" s="22"/>
      <c r="C92" s="23"/>
      <c r="D92" s="24">
        <v>321</v>
      </c>
      <c r="E92" s="25" t="s">
        <v>25</v>
      </c>
      <c r="F92" s="26">
        <f>SUM(F93)</f>
        <v>150000</v>
      </c>
      <c r="G92" s="26">
        <f t="shared" ref="G92:H92" si="32">SUM(G93)</f>
        <v>250000</v>
      </c>
      <c r="H92" s="26">
        <f t="shared" si="32"/>
        <v>250000</v>
      </c>
    </row>
    <row r="93" spans="1:8" x14ac:dyDescent="0.25">
      <c r="A93" s="14"/>
      <c r="B93" s="27"/>
      <c r="C93" s="28"/>
      <c r="D93" s="29">
        <v>3211</v>
      </c>
      <c r="E93" s="30" t="s">
        <v>26</v>
      </c>
      <c r="F93" s="32">
        <v>150000</v>
      </c>
      <c r="G93" s="32">
        <v>250000</v>
      </c>
      <c r="H93" s="32">
        <v>250000</v>
      </c>
    </row>
    <row r="94" spans="1:8" x14ac:dyDescent="0.25">
      <c r="A94" s="14"/>
      <c r="B94" s="22"/>
      <c r="C94" s="23"/>
      <c r="D94" s="24">
        <v>323</v>
      </c>
      <c r="E94" s="25" t="s">
        <v>28</v>
      </c>
      <c r="F94" s="26">
        <f>SUM(F95+F96+F97+F98)</f>
        <v>220000</v>
      </c>
      <c r="G94" s="26">
        <f t="shared" ref="G94:H94" si="33">SUM(G95+G96+G97+G98)</f>
        <v>320000</v>
      </c>
      <c r="H94" s="26">
        <f t="shared" si="33"/>
        <v>320000</v>
      </c>
    </row>
    <row r="95" spans="1:8" x14ac:dyDescent="0.25">
      <c r="A95" s="14"/>
      <c r="B95" s="27"/>
      <c r="C95" s="28"/>
      <c r="D95" s="29">
        <v>3231</v>
      </c>
      <c r="E95" s="30" t="s">
        <v>143</v>
      </c>
      <c r="F95" s="32">
        <v>50000</v>
      </c>
      <c r="G95" s="32">
        <v>100000</v>
      </c>
      <c r="H95" s="32">
        <v>100000</v>
      </c>
    </row>
    <row r="96" spans="1:8" x14ac:dyDescent="0.25">
      <c r="A96" s="14"/>
      <c r="B96" s="27"/>
      <c r="C96" s="28"/>
      <c r="D96" s="29">
        <v>3237</v>
      </c>
      <c r="E96" s="30" t="s">
        <v>29</v>
      </c>
      <c r="F96" s="32">
        <v>50000</v>
      </c>
      <c r="G96" s="32">
        <v>100000</v>
      </c>
      <c r="H96" s="32">
        <v>100000</v>
      </c>
    </row>
    <row r="97" spans="1:8" x14ac:dyDescent="0.25">
      <c r="A97" s="14"/>
      <c r="B97" s="27"/>
      <c r="C97" s="28"/>
      <c r="D97" s="29">
        <v>3235</v>
      </c>
      <c r="E97" s="30" t="s">
        <v>30</v>
      </c>
      <c r="F97" s="32">
        <v>50000</v>
      </c>
      <c r="G97" s="32">
        <v>50000</v>
      </c>
      <c r="H97" s="32">
        <v>50000</v>
      </c>
    </row>
    <row r="98" spans="1:8" x14ac:dyDescent="0.25">
      <c r="A98" s="14"/>
      <c r="B98" s="27"/>
      <c r="C98" s="28"/>
      <c r="D98" s="29">
        <v>3239</v>
      </c>
      <c r="E98" s="30" t="s">
        <v>31</v>
      </c>
      <c r="F98" s="47">
        <v>70000</v>
      </c>
      <c r="G98" s="32">
        <v>70000</v>
      </c>
      <c r="H98" s="32">
        <v>70000</v>
      </c>
    </row>
    <row r="99" spans="1:8" x14ac:dyDescent="0.25">
      <c r="A99" s="14"/>
      <c r="B99" s="22"/>
      <c r="C99" s="23"/>
      <c r="D99" s="24">
        <v>329</v>
      </c>
      <c r="E99" s="25" t="s">
        <v>32</v>
      </c>
      <c r="F99" s="26">
        <f>SUM(F100+F101+F102)</f>
        <v>1235000</v>
      </c>
      <c r="G99" s="26">
        <f t="shared" ref="G99:H99" si="34">SUM(G100+G101+G102)</f>
        <v>1560000</v>
      </c>
      <c r="H99" s="26">
        <f t="shared" si="34"/>
        <v>1460000</v>
      </c>
    </row>
    <row r="100" spans="1:8" x14ac:dyDescent="0.25">
      <c r="A100" s="14"/>
      <c r="B100" s="27"/>
      <c r="C100" s="28"/>
      <c r="D100" s="29">
        <v>3293</v>
      </c>
      <c r="E100" s="30" t="s">
        <v>33</v>
      </c>
      <c r="F100" s="32">
        <v>100000</v>
      </c>
      <c r="G100" s="32">
        <v>300000</v>
      </c>
      <c r="H100" s="32">
        <v>200000</v>
      </c>
    </row>
    <row r="101" spans="1:8" x14ac:dyDescent="0.25">
      <c r="A101" s="14"/>
      <c r="B101" s="27"/>
      <c r="C101" s="28"/>
      <c r="D101" s="29">
        <v>3294</v>
      </c>
      <c r="E101" s="30" t="s">
        <v>108</v>
      </c>
      <c r="F101" s="32">
        <v>1125000</v>
      </c>
      <c r="G101" s="32">
        <v>1250000</v>
      </c>
      <c r="H101" s="32">
        <v>1250000</v>
      </c>
    </row>
    <row r="102" spans="1:8" x14ac:dyDescent="0.25">
      <c r="A102" s="14"/>
      <c r="B102" s="27"/>
      <c r="C102" s="28"/>
      <c r="D102" s="29">
        <v>3299</v>
      </c>
      <c r="E102" s="30" t="s">
        <v>32</v>
      </c>
      <c r="F102" s="32">
        <v>10000</v>
      </c>
      <c r="G102" s="32">
        <v>10000</v>
      </c>
      <c r="H102" s="32">
        <v>10000</v>
      </c>
    </row>
    <row r="103" spans="1:8" ht="31.5" x14ac:dyDescent="0.25">
      <c r="A103" s="14"/>
      <c r="B103" s="22"/>
      <c r="C103" s="23"/>
      <c r="D103" s="24">
        <v>324</v>
      </c>
      <c r="E103" s="25" t="s">
        <v>46</v>
      </c>
      <c r="F103" s="26">
        <f>SUM(F104)</f>
        <v>50000</v>
      </c>
      <c r="G103" s="26">
        <f t="shared" ref="G103:H103" si="35">SUM(G104)</f>
        <v>150000</v>
      </c>
      <c r="H103" s="26">
        <f t="shared" si="35"/>
        <v>150000</v>
      </c>
    </row>
    <row r="104" spans="1:8" x14ac:dyDescent="0.25">
      <c r="A104" s="14"/>
      <c r="B104" s="27"/>
      <c r="C104" s="28"/>
      <c r="D104" s="29">
        <v>3241</v>
      </c>
      <c r="E104" s="30" t="s">
        <v>46</v>
      </c>
      <c r="F104" s="32">
        <v>50000</v>
      </c>
      <c r="G104" s="32">
        <v>150000</v>
      </c>
      <c r="H104" s="32">
        <v>150000</v>
      </c>
    </row>
    <row r="105" spans="1:8" x14ac:dyDescent="0.25">
      <c r="A105" s="123">
        <v>52</v>
      </c>
      <c r="B105" s="124"/>
      <c r="C105" s="125"/>
      <c r="D105" s="126"/>
      <c r="E105" s="127" t="s">
        <v>118</v>
      </c>
      <c r="F105" s="128">
        <f>SUM(F106)</f>
        <v>13000</v>
      </c>
      <c r="G105" s="128">
        <f t="shared" ref="G105:H105" si="36">SUM(G106)</f>
        <v>13000</v>
      </c>
      <c r="H105" s="128">
        <f t="shared" si="36"/>
        <v>13000</v>
      </c>
    </row>
    <row r="106" spans="1:8" x14ac:dyDescent="0.25">
      <c r="A106" s="14"/>
      <c r="B106" s="134">
        <v>52</v>
      </c>
      <c r="C106" s="135"/>
      <c r="D106" s="136">
        <v>3239</v>
      </c>
      <c r="E106" s="137" t="s">
        <v>31</v>
      </c>
      <c r="F106" s="138">
        <v>13000</v>
      </c>
      <c r="G106" s="138">
        <v>13000</v>
      </c>
      <c r="H106" s="138">
        <v>13000</v>
      </c>
    </row>
    <row r="107" spans="1:8" x14ac:dyDescent="0.25">
      <c r="A107" s="14" t="s">
        <v>88</v>
      </c>
      <c r="B107" s="48" t="s">
        <v>144</v>
      </c>
      <c r="C107" s="48"/>
      <c r="D107" s="48"/>
      <c r="E107" s="49" t="s">
        <v>145</v>
      </c>
      <c r="F107" s="17">
        <f>SUM(F108)</f>
        <v>3250000</v>
      </c>
      <c r="G107" s="17">
        <f t="shared" ref="G107:H107" si="37">SUM(G108)</f>
        <v>3250000</v>
      </c>
      <c r="H107" s="17">
        <f t="shared" si="37"/>
        <v>3250000</v>
      </c>
    </row>
    <row r="108" spans="1:8" x14ac:dyDescent="0.25">
      <c r="A108" s="18"/>
      <c r="B108" s="19"/>
      <c r="C108" s="18"/>
      <c r="D108" s="18">
        <v>11</v>
      </c>
      <c r="E108" s="20" t="s">
        <v>11</v>
      </c>
      <c r="F108" s="21">
        <f>SUM(F109+F112)</f>
        <v>3250000</v>
      </c>
      <c r="G108" s="21">
        <f t="shared" ref="G108:H108" si="38">SUM(G109+G112)</f>
        <v>3250000</v>
      </c>
      <c r="H108" s="21">
        <f t="shared" si="38"/>
        <v>3250000</v>
      </c>
    </row>
    <row r="109" spans="1:8" s="40" customFormat="1" x14ac:dyDescent="0.25">
      <c r="A109" s="14"/>
      <c r="B109" s="50"/>
      <c r="C109" s="50"/>
      <c r="D109" s="24">
        <v>369</v>
      </c>
      <c r="E109" s="25" t="s">
        <v>146</v>
      </c>
      <c r="F109" s="26">
        <f>SUM(F110+F111)</f>
        <v>1750000</v>
      </c>
      <c r="G109" s="26">
        <f t="shared" ref="G109:H109" si="39">SUM(G110+G111)</f>
        <v>1750000</v>
      </c>
      <c r="H109" s="26">
        <f t="shared" si="39"/>
        <v>1750000</v>
      </c>
    </row>
    <row r="110" spans="1:8" x14ac:dyDescent="0.25">
      <c r="A110" s="14"/>
      <c r="B110" s="35"/>
      <c r="C110" s="35"/>
      <c r="D110" s="35">
        <v>3631</v>
      </c>
      <c r="E110" s="36" t="s">
        <v>13</v>
      </c>
      <c r="F110" s="38">
        <v>1500000</v>
      </c>
      <c r="G110" s="38">
        <v>1500000</v>
      </c>
      <c r="H110" s="38">
        <v>1500000</v>
      </c>
    </row>
    <row r="111" spans="1:8" ht="30" x14ac:dyDescent="0.25">
      <c r="A111" s="14"/>
      <c r="B111" s="35"/>
      <c r="C111" s="35"/>
      <c r="D111" s="35">
        <v>3691</v>
      </c>
      <c r="E111" s="30" t="s">
        <v>147</v>
      </c>
      <c r="F111" s="38">
        <v>250000</v>
      </c>
      <c r="G111" s="38">
        <v>250000</v>
      </c>
      <c r="H111" s="38">
        <v>250000</v>
      </c>
    </row>
    <row r="112" spans="1:8" s="40" customFormat="1" x14ac:dyDescent="0.25">
      <c r="A112" s="14"/>
      <c r="B112" s="22"/>
      <c r="C112" s="23"/>
      <c r="D112" s="24">
        <v>381</v>
      </c>
      <c r="E112" s="25" t="s">
        <v>41</v>
      </c>
      <c r="F112" s="51">
        <f>SUM(F113)</f>
        <v>1500000</v>
      </c>
      <c r="G112" s="51">
        <f t="shared" ref="G112:H112" si="40">SUM(G113)</f>
        <v>1500000</v>
      </c>
      <c r="H112" s="51">
        <f t="shared" si="40"/>
        <v>1500000</v>
      </c>
    </row>
    <row r="113" spans="1:8" x14ac:dyDescent="0.25">
      <c r="A113" s="14"/>
      <c r="B113" s="27"/>
      <c r="C113" s="28"/>
      <c r="D113" s="29">
        <v>3811</v>
      </c>
      <c r="E113" s="30" t="s">
        <v>17</v>
      </c>
      <c r="F113" s="32">
        <v>1500000</v>
      </c>
      <c r="G113" s="32">
        <v>1500000</v>
      </c>
      <c r="H113" s="32">
        <v>1500000</v>
      </c>
    </row>
    <row r="114" spans="1:8" ht="31.5" x14ac:dyDescent="0.25">
      <c r="A114" s="14" t="s">
        <v>88</v>
      </c>
      <c r="B114" s="48" t="s">
        <v>148</v>
      </c>
      <c r="C114" s="48"/>
      <c r="D114" s="48"/>
      <c r="E114" s="16" t="s">
        <v>149</v>
      </c>
      <c r="F114" s="17">
        <f>SUM(F115)</f>
        <v>7050000</v>
      </c>
      <c r="G114" s="17">
        <f t="shared" ref="G114:H114" si="41">SUM(G115)</f>
        <v>7050000</v>
      </c>
      <c r="H114" s="17">
        <f t="shared" si="41"/>
        <v>7050000</v>
      </c>
    </row>
    <row r="115" spans="1:8" x14ac:dyDescent="0.25">
      <c r="A115" s="18"/>
      <c r="B115" s="19"/>
      <c r="C115" s="18"/>
      <c r="D115" s="18">
        <v>11</v>
      </c>
      <c r="E115" s="20" t="s">
        <v>11</v>
      </c>
      <c r="F115" s="21">
        <f>SUM(F116+F120+F122+F124+F126+F128+F130)</f>
        <v>7050000</v>
      </c>
      <c r="G115" s="21">
        <f t="shared" ref="G115:H115" si="42">SUM(G116+G120+G122+G124+G126+G128+G130)</f>
        <v>7050000</v>
      </c>
      <c r="H115" s="21">
        <f t="shared" si="42"/>
        <v>7050000</v>
      </c>
    </row>
    <row r="116" spans="1:8" x14ac:dyDescent="0.25">
      <c r="A116" s="14"/>
      <c r="B116" s="24"/>
      <c r="C116" s="24"/>
      <c r="D116" s="24">
        <v>323</v>
      </c>
      <c r="E116" s="25" t="s">
        <v>28</v>
      </c>
      <c r="F116" s="26">
        <f>SUM(F117+F118+F119)</f>
        <v>60000</v>
      </c>
      <c r="G116" s="26">
        <f t="shared" ref="G116:H116" si="43">SUM(G117+G118+G119)</f>
        <v>60000</v>
      </c>
      <c r="H116" s="26">
        <f t="shared" si="43"/>
        <v>60000</v>
      </c>
    </row>
    <row r="117" spans="1:8" x14ac:dyDescent="0.25">
      <c r="A117" s="14"/>
      <c r="B117" s="35"/>
      <c r="C117" s="28"/>
      <c r="D117" s="35">
        <v>3235</v>
      </c>
      <c r="E117" s="36" t="s">
        <v>30</v>
      </c>
      <c r="F117" s="38">
        <v>20000</v>
      </c>
      <c r="G117" s="38">
        <v>20000</v>
      </c>
      <c r="H117" s="38">
        <v>20000</v>
      </c>
    </row>
    <row r="118" spans="1:8" x14ac:dyDescent="0.25">
      <c r="A118" s="14"/>
      <c r="B118" s="35"/>
      <c r="C118" s="28"/>
      <c r="D118" s="35">
        <v>3237</v>
      </c>
      <c r="E118" s="36" t="s">
        <v>29</v>
      </c>
      <c r="F118" s="38">
        <v>20000</v>
      </c>
      <c r="G118" s="38">
        <v>20000</v>
      </c>
      <c r="H118" s="38">
        <v>20000</v>
      </c>
    </row>
    <row r="119" spans="1:8" x14ac:dyDescent="0.25">
      <c r="A119" s="14"/>
      <c r="B119" s="35"/>
      <c r="C119" s="28"/>
      <c r="D119" s="35">
        <v>3239</v>
      </c>
      <c r="E119" s="36" t="s">
        <v>31</v>
      </c>
      <c r="F119" s="38">
        <v>20000</v>
      </c>
      <c r="G119" s="38">
        <v>20000</v>
      </c>
      <c r="H119" s="38">
        <v>20000</v>
      </c>
    </row>
    <row r="120" spans="1:8" x14ac:dyDescent="0.25">
      <c r="A120" s="14"/>
      <c r="B120" s="44"/>
      <c r="C120" s="45"/>
      <c r="D120" s="24">
        <v>329</v>
      </c>
      <c r="E120" s="25" t="s">
        <v>32</v>
      </c>
      <c r="F120" s="26">
        <f>SUM(F121)</f>
        <v>10000</v>
      </c>
      <c r="G120" s="26">
        <f t="shared" ref="G120:H120" si="44">SUM(G121)</f>
        <v>10000</v>
      </c>
      <c r="H120" s="26">
        <f t="shared" si="44"/>
        <v>10000</v>
      </c>
    </row>
    <row r="121" spans="1:8" x14ac:dyDescent="0.25">
      <c r="A121" s="14"/>
      <c r="B121" s="27"/>
      <c r="C121" s="28"/>
      <c r="D121" s="29">
        <v>3293</v>
      </c>
      <c r="E121" s="30" t="s">
        <v>33</v>
      </c>
      <c r="F121" s="32">
        <v>10000</v>
      </c>
      <c r="G121" s="32">
        <v>10000</v>
      </c>
      <c r="H121" s="32">
        <v>10000</v>
      </c>
    </row>
    <row r="122" spans="1:8" s="40" customFormat="1" x14ac:dyDescent="0.25">
      <c r="A122" s="14"/>
      <c r="B122" s="22"/>
      <c r="C122" s="23"/>
      <c r="D122" s="24">
        <v>324</v>
      </c>
      <c r="E122" s="25" t="s">
        <v>150</v>
      </c>
      <c r="F122" s="26">
        <f>SUM(F123)</f>
        <v>30000</v>
      </c>
      <c r="G122" s="26">
        <f t="shared" ref="G122:H122" si="45">SUM(G123)</f>
        <v>30000</v>
      </c>
      <c r="H122" s="26">
        <f t="shared" si="45"/>
        <v>30000</v>
      </c>
    </row>
    <row r="123" spans="1:8" x14ac:dyDescent="0.25">
      <c r="A123" s="43"/>
      <c r="B123" s="41"/>
      <c r="C123" s="42"/>
      <c r="D123" s="35">
        <v>3241</v>
      </c>
      <c r="E123" s="36" t="s">
        <v>150</v>
      </c>
      <c r="F123" s="52">
        <v>30000</v>
      </c>
      <c r="G123" s="52">
        <v>30000</v>
      </c>
      <c r="H123" s="52">
        <v>30000</v>
      </c>
    </row>
    <row r="124" spans="1:8" x14ac:dyDescent="0.25">
      <c r="A124" s="14"/>
      <c r="B124" s="44"/>
      <c r="C124" s="45"/>
      <c r="D124" s="24">
        <v>363</v>
      </c>
      <c r="E124" s="25" t="s">
        <v>12</v>
      </c>
      <c r="F124" s="26">
        <f>SUM(F125)</f>
        <v>0</v>
      </c>
      <c r="G124" s="26">
        <f t="shared" ref="G124:H124" si="46">SUM(G125)</f>
        <v>0</v>
      </c>
      <c r="H124" s="26">
        <f t="shared" si="46"/>
        <v>0</v>
      </c>
    </row>
    <row r="125" spans="1:8" x14ac:dyDescent="0.25">
      <c r="A125" s="14"/>
      <c r="B125" s="41"/>
      <c r="C125" s="42"/>
      <c r="D125" s="35">
        <v>3631</v>
      </c>
      <c r="E125" s="36" t="s">
        <v>13</v>
      </c>
      <c r="F125" s="37">
        <v>0</v>
      </c>
      <c r="G125" s="37">
        <v>0</v>
      </c>
      <c r="H125" s="37">
        <v>0</v>
      </c>
    </row>
    <row r="126" spans="1:8" s="40" customFormat="1" ht="31.5" x14ac:dyDescent="0.25">
      <c r="A126" s="14"/>
      <c r="B126" s="22"/>
      <c r="C126" s="23"/>
      <c r="D126" s="24">
        <v>366</v>
      </c>
      <c r="E126" s="25" t="s">
        <v>151</v>
      </c>
      <c r="F126" s="26">
        <f>SUM(F127)</f>
        <v>800000</v>
      </c>
      <c r="G126" s="26">
        <f t="shared" ref="G126:H126" si="47">SUM(G127)</f>
        <v>800000</v>
      </c>
      <c r="H126" s="26">
        <f t="shared" si="47"/>
        <v>800000</v>
      </c>
    </row>
    <row r="127" spans="1:8" ht="30" x14ac:dyDescent="0.25">
      <c r="A127" s="43"/>
      <c r="B127" s="41"/>
      <c r="C127" s="42"/>
      <c r="D127" s="35">
        <v>3661</v>
      </c>
      <c r="E127" s="36" t="s">
        <v>151</v>
      </c>
      <c r="F127" s="52">
        <v>800000</v>
      </c>
      <c r="G127" s="52">
        <v>800000</v>
      </c>
      <c r="H127" s="52">
        <v>800000</v>
      </c>
    </row>
    <row r="128" spans="1:8" x14ac:dyDescent="0.25">
      <c r="A128" s="14"/>
      <c r="B128" s="22"/>
      <c r="C128" s="23"/>
      <c r="D128" s="24">
        <v>372</v>
      </c>
      <c r="E128" s="25" t="s">
        <v>22</v>
      </c>
      <c r="F128" s="26">
        <f>SUM(F129)</f>
        <v>3650000</v>
      </c>
      <c r="G128" s="26">
        <f t="shared" ref="G128:H128" si="48">SUM(G129)</f>
        <v>3650000</v>
      </c>
      <c r="H128" s="26">
        <f t="shared" si="48"/>
        <v>3650000</v>
      </c>
    </row>
    <row r="129" spans="1:8" x14ac:dyDescent="0.25">
      <c r="A129" s="14"/>
      <c r="B129" s="27"/>
      <c r="C129" s="28"/>
      <c r="D129" s="29">
        <v>3721</v>
      </c>
      <c r="E129" s="30" t="s">
        <v>22</v>
      </c>
      <c r="F129" s="53">
        <v>3650000</v>
      </c>
      <c r="G129" s="53">
        <v>3650000</v>
      </c>
      <c r="H129" s="53">
        <v>3650000</v>
      </c>
    </row>
    <row r="130" spans="1:8" x14ac:dyDescent="0.25">
      <c r="A130" s="14"/>
      <c r="B130" s="22"/>
      <c r="C130" s="23"/>
      <c r="D130" s="24">
        <v>381</v>
      </c>
      <c r="E130" s="25" t="s">
        <v>17</v>
      </c>
      <c r="F130" s="26">
        <f>SUM(F131)</f>
        <v>2500000</v>
      </c>
      <c r="G130" s="26">
        <f t="shared" ref="G130:H130" si="49">SUM(G131)</f>
        <v>2500000</v>
      </c>
      <c r="H130" s="26">
        <f t="shared" si="49"/>
        <v>2500000</v>
      </c>
    </row>
    <row r="131" spans="1:8" x14ac:dyDescent="0.25">
      <c r="A131" s="14"/>
      <c r="B131" s="27"/>
      <c r="C131" s="28"/>
      <c r="D131" s="29">
        <v>3811</v>
      </c>
      <c r="E131" s="30" t="s">
        <v>17</v>
      </c>
      <c r="F131" s="53">
        <v>2500000</v>
      </c>
      <c r="G131" s="53">
        <v>2500000</v>
      </c>
      <c r="H131" s="53">
        <v>2500000</v>
      </c>
    </row>
    <row r="132" spans="1:8" x14ac:dyDescent="0.25">
      <c r="A132" s="14" t="s">
        <v>88</v>
      </c>
      <c r="B132" s="48" t="s">
        <v>157</v>
      </c>
      <c r="C132" s="48"/>
      <c r="D132" s="48"/>
      <c r="E132" s="16" t="s">
        <v>214</v>
      </c>
      <c r="F132" s="17">
        <f>SUM(F133)</f>
        <v>25000000</v>
      </c>
      <c r="G132" s="17">
        <f t="shared" ref="G132:H132" si="50">SUM(G133)</f>
        <v>24850000</v>
      </c>
      <c r="H132" s="17">
        <f t="shared" si="50"/>
        <v>24700000</v>
      </c>
    </row>
    <row r="133" spans="1:8" x14ac:dyDescent="0.25">
      <c r="A133" s="18"/>
      <c r="B133" s="19"/>
      <c r="C133" s="18"/>
      <c r="D133" s="18">
        <v>11</v>
      </c>
      <c r="E133" s="20" t="s">
        <v>11</v>
      </c>
      <c r="F133" s="21">
        <f>SUM(F134+F138+F141+F143)</f>
        <v>25000000</v>
      </c>
      <c r="G133" s="21">
        <f t="shared" ref="G133:H133" si="51">SUM(G134+G138+G141+G143)</f>
        <v>24850000</v>
      </c>
      <c r="H133" s="21">
        <f t="shared" si="51"/>
        <v>24700000</v>
      </c>
    </row>
    <row r="134" spans="1:8" x14ac:dyDescent="0.25">
      <c r="A134" s="14"/>
      <c r="B134" s="24"/>
      <c r="C134" s="24"/>
      <c r="D134" s="24">
        <v>323</v>
      </c>
      <c r="E134" s="25" t="s">
        <v>158</v>
      </c>
      <c r="F134" s="26">
        <f>SUM(F135+F136+F137)</f>
        <v>500000</v>
      </c>
      <c r="G134" s="26">
        <f t="shared" ref="G134:H134" si="52">SUM(G135+G136+G137)</f>
        <v>550000</v>
      </c>
      <c r="H134" s="26">
        <f t="shared" si="52"/>
        <v>550000</v>
      </c>
    </row>
    <row r="135" spans="1:8" x14ac:dyDescent="0.25">
      <c r="A135" s="14"/>
      <c r="B135" s="35"/>
      <c r="C135" s="35"/>
      <c r="D135" s="35">
        <v>3237</v>
      </c>
      <c r="E135" s="36" t="s">
        <v>29</v>
      </c>
      <c r="F135" s="52">
        <v>200000</v>
      </c>
      <c r="G135" s="52">
        <v>250000</v>
      </c>
      <c r="H135" s="52">
        <v>250000</v>
      </c>
    </row>
    <row r="136" spans="1:8" x14ac:dyDescent="0.25">
      <c r="A136" s="14"/>
      <c r="B136" s="35"/>
      <c r="C136" s="35"/>
      <c r="D136" s="35">
        <v>3239</v>
      </c>
      <c r="E136" s="36" t="s">
        <v>31</v>
      </c>
      <c r="F136" s="52">
        <v>50000</v>
      </c>
      <c r="G136" s="52">
        <v>50000</v>
      </c>
      <c r="H136" s="52">
        <v>50000</v>
      </c>
    </row>
    <row r="137" spans="1:8" x14ac:dyDescent="0.25">
      <c r="A137" s="14"/>
      <c r="B137" s="35"/>
      <c r="C137" s="35"/>
      <c r="D137" s="35">
        <v>3238</v>
      </c>
      <c r="E137" s="30" t="s">
        <v>57</v>
      </c>
      <c r="F137" s="52">
        <v>250000</v>
      </c>
      <c r="G137" s="52">
        <v>250000</v>
      </c>
      <c r="H137" s="52">
        <v>250000</v>
      </c>
    </row>
    <row r="138" spans="1:8" s="40" customFormat="1" x14ac:dyDescent="0.25">
      <c r="A138" s="14"/>
      <c r="B138" s="22"/>
      <c r="C138" s="23"/>
      <c r="D138" s="24">
        <v>352</v>
      </c>
      <c r="E138" s="25" t="s">
        <v>159</v>
      </c>
      <c r="F138" s="54">
        <f>SUM(F139+F140)</f>
        <v>1500000</v>
      </c>
      <c r="G138" s="54">
        <f t="shared" ref="G138:H138" si="53">SUM(G139+G140)</f>
        <v>1500000</v>
      </c>
      <c r="H138" s="54">
        <f t="shared" si="53"/>
        <v>1500000</v>
      </c>
    </row>
    <row r="139" spans="1:8" x14ac:dyDescent="0.25">
      <c r="A139" s="14"/>
      <c r="B139" s="27"/>
      <c r="C139" s="28"/>
      <c r="D139" s="35">
        <v>3522</v>
      </c>
      <c r="E139" s="30" t="s">
        <v>159</v>
      </c>
      <c r="F139" s="53">
        <v>1200000</v>
      </c>
      <c r="G139" s="53">
        <v>1200000</v>
      </c>
      <c r="H139" s="53">
        <v>1200000</v>
      </c>
    </row>
    <row r="140" spans="1:8" x14ac:dyDescent="0.25">
      <c r="A140" s="14"/>
      <c r="B140" s="27"/>
      <c r="C140" s="28"/>
      <c r="D140" s="35">
        <v>3523</v>
      </c>
      <c r="E140" s="30" t="s">
        <v>160</v>
      </c>
      <c r="F140" s="53">
        <v>300000</v>
      </c>
      <c r="G140" s="53">
        <v>300000</v>
      </c>
      <c r="H140" s="53">
        <v>300000</v>
      </c>
    </row>
    <row r="141" spans="1:8" x14ac:dyDescent="0.25">
      <c r="A141" s="14"/>
      <c r="B141" s="22"/>
      <c r="C141" s="23"/>
      <c r="D141" s="24">
        <v>382</v>
      </c>
      <c r="E141" s="25" t="s">
        <v>161</v>
      </c>
      <c r="F141" s="54">
        <f>SUM(F142)</f>
        <v>0</v>
      </c>
      <c r="G141" s="54">
        <f t="shared" ref="G141:H141" si="54">SUM(G142)</f>
        <v>0</v>
      </c>
      <c r="H141" s="54">
        <f t="shared" si="54"/>
        <v>0</v>
      </c>
    </row>
    <row r="142" spans="1:8" x14ac:dyDescent="0.25">
      <c r="A142" s="14"/>
      <c r="B142" s="27"/>
      <c r="C142" s="28"/>
      <c r="D142" s="29">
        <v>3822</v>
      </c>
      <c r="E142" s="30" t="s">
        <v>161</v>
      </c>
      <c r="F142" s="53">
        <v>0</v>
      </c>
      <c r="G142" s="53">
        <v>0</v>
      </c>
      <c r="H142" s="53">
        <v>0</v>
      </c>
    </row>
    <row r="143" spans="1:8" s="40" customFormat="1" ht="47.25" x14ac:dyDescent="0.25">
      <c r="A143" s="14"/>
      <c r="B143" s="22"/>
      <c r="C143" s="23"/>
      <c r="D143" s="24">
        <v>386</v>
      </c>
      <c r="E143" s="25" t="s">
        <v>162</v>
      </c>
      <c r="F143" s="54">
        <f>SUM(F144+F145)</f>
        <v>23000000</v>
      </c>
      <c r="G143" s="54">
        <f t="shared" ref="G143:H143" si="55">SUM(G144+G145)</f>
        <v>22800000</v>
      </c>
      <c r="H143" s="54">
        <f t="shared" si="55"/>
        <v>22650000</v>
      </c>
    </row>
    <row r="144" spans="1:8" ht="45" x14ac:dyDescent="0.25">
      <c r="A144" s="14"/>
      <c r="B144" s="27"/>
      <c r="C144" s="28"/>
      <c r="D144" s="29">
        <v>3862</v>
      </c>
      <c r="E144" s="30" t="s">
        <v>162</v>
      </c>
      <c r="F144" s="32">
        <v>13650000</v>
      </c>
      <c r="G144" s="32">
        <v>13550000</v>
      </c>
      <c r="H144" s="32">
        <v>13450000</v>
      </c>
    </row>
    <row r="145" spans="1:8" x14ac:dyDescent="0.25">
      <c r="A145" s="14"/>
      <c r="B145" s="27"/>
      <c r="C145" s="28"/>
      <c r="D145" s="29">
        <v>3863</v>
      </c>
      <c r="E145" s="30" t="s">
        <v>163</v>
      </c>
      <c r="F145" s="32">
        <v>9350000</v>
      </c>
      <c r="G145" s="32">
        <v>9250000</v>
      </c>
      <c r="H145" s="32">
        <v>9200000</v>
      </c>
    </row>
    <row r="146" spans="1:8" ht="31.5" x14ac:dyDescent="0.25">
      <c r="A146" s="14" t="s">
        <v>88</v>
      </c>
      <c r="B146" s="15" t="s">
        <v>171</v>
      </c>
      <c r="C146" s="15"/>
      <c r="D146" s="15"/>
      <c r="E146" s="16" t="s">
        <v>172</v>
      </c>
      <c r="F146" s="17">
        <f>SUM(F147)</f>
        <v>7000000</v>
      </c>
      <c r="G146" s="17">
        <f t="shared" ref="G146:H147" si="56">SUM(G147)</f>
        <v>9000000</v>
      </c>
      <c r="H146" s="17">
        <f t="shared" si="56"/>
        <v>8000000</v>
      </c>
    </row>
    <row r="147" spans="1:8" x14ac:dyDescent="0.25">
      <c r="A147" s="18"/>
      <c r="B147" s="19"/>
      <c r="C147" s="18"/>
      <c r="D147" s="18">
        <v>11</v>
      </c>
      <c r="E147" s="20" t="s">
        <v>11</v>
      </c>
      <c r="F147" s="21">
        <f>SUM(F148)</f>
        <v>7000000</v>
      </c>
      <c r="G147" s="21">
        <f t="shared" si="56"/>
        <v>9000000</v>
      </c>
      <c r="H147" s="21">
        <f t="shared" si="56"/>
        <v>8000000</v>
      </c>
    </row>
    <row r="148" spans="1:8" x14ac:dyDescent="0.25">
      <c r="A148" s="14"/>
      <c r="B148" s="44"/>
      <c r="C148" s="45"/>
      <c r="D148" s="24">
        <v>352</v>
      </c>
      <c r="E148" s="25" t="s">
        <v>173</v>
      </c>
      <c r="F148" s="54">
        <f>SUM(F149+F150)</f>
        <v>7000000</v>
      </c>
      <c r="G148" s="54">
        <f t="shared" ref="G148:H148" si="57">SUM(G149+G150)</f>
        <v>9000000</v>
      </c>
      <c r="H148" s="54">
        <f t="shared" si="57"/>
        <v>8000000</v>
      </c>
    </row>
    <row r="149" spans="1:8" ht="30" x14ac:dyDescent="0.25">
      <c r="A149" s="14"/>
      <c r="B149" s="27"/>
      <c r="C149" s="28"/>
      <c r="D149" s="29">
        <v>3522</v>
      </c>
      <c r="E149" s="30" t="s">
        <v>174</v>
      </c>
      <c r="F149" s="32">
        <v>4000000</v>
      </c>
      <c r="G149" s="32">
        <v>5000000</v>
      </c>
      <c r="H149" s="32">
        <v>5000000</v>
      </c>
    </row>
    <row r="150" spans="1:8" x14ac:dyDescent="0.25">
      <c r="A150" s="14"/>
      <c r="B150" s="27"/>
      <c r="C150" s="28"/>
      <c r="D150" s="29">
        <v>3523</v>
      </c>
      <c r="E150" s="30" t="s">
        <v>175</v>
      </c>
      <c r="F150" s="32">
        <v>3000000</v>
      </c>
      <c r="G150" s="32">
        <v>4000000</v>
      </c>
      <c r="H150" s="32">
        <v>3000000</v>
      </c>
    </row>
    <row r="151" spans="1:8" x14ac:dyDescent="0.25">
      <c r="A151" s="14" t="s">
        <v>176</v>
      </c>
      <c r="B151" s="48" t="s">
        <v>177</v>
      </c>
      <c r="C151" s="48"/>
      <c r="D151" s="48"/>
      <c r="E151" s="16" t="s">
        <v>178</v>
      </c>
      <c r="F151" s="17">
        <f>SUM(F152)</f>
        <v>43000000</v>
      </c>
      <c r="G151" s="17">
        <f t="shared" ref="G151:H151" si="58">SUM(G152)</f>
        <v>44000000</v>
      </c>
      <c r="H151" s="17">
        <f t="shared" si="58"/>
        <v>44000000</v>
      </c>
    </row>
    <row r="152" spans="1:8" x14ac:dyDescent="0.25">
      <c r="A152" s="18"/>
      <c r="B152" s="19"/>
      <c r="C152" s="18"/>
      <c r="D152" s="18">
        <v>11</v>
      </c>
      <c r="E152" s="20" t="s">
        <v>11</v>
      </c>
      <c r="F152" s="21">
        <f>SUM(F153+F157+F159)</f>
        <v>43000000</v>
      </c>
      <c r="G152" s="21">
        <f t="shared" ref="G152:H152" si="59">SUM(G153+G157+G159)</f>
        <v>44000000</v>
      </c>
      <c r="H152" s="21">
        <f t="shared" si="59"/>
        <v>44000000</v>
      </c>
    </row>
    <row r="153" spans="1:8" s="40" customFormat="1" x14ac:dyDescent="0.25">
      <c r="A153" s="14"/>
      <c r="B153" s="22"/>
      <c r="C153" s="23"/>
      <c r="D153" s="24">
        <v>323</v>
      </c>
      <c r="E153" s="25" t="s">
        <v>17</v>
      </c>
      <c r="F153" s="54">
        <f>SUM(F154+F155+F156)</f>
        <v>0</v>
      </c>
      <c r="G153" s="54">
        <f t="shared" ref="G153:H153" si="60">SUM(G154+G155+G156)</f>
        <v>0</v>
      </c>
      <c r="H153" s="54">
        <f t="shared" si="60"/>
        <v>0</v>
      </c>
    </row>
    <row r="154" spans="1:8" x14ac:dyDescent="0.25">
      <c r="A154" s="14"/>
      <c r="B154" s="27"/>
      <c r="C154" s="28"/>
      <c r="D154" s="29">
        <v>3233</v>
      </c>
      <c r="E154" s="36" t="s">
        <v>44</v>
      </c>
      <c r="F154" s="32">
        <v>0</v>
      </c>
      <c r="G154" s="32">
        <v>0</v>
      </c>
      <c r="H154" s="32">
        <v>0</v>
      </c>
    </row>
    <row r="155" spans="1:8" x14ac:dyDescent="0.25">
      <c r="A155" s="14"/>
      <c r="B155" s="27"/>
      <c r="C155" s="28"/>
      <c r="D155" s="29">
        <v>3235</v>
      </c>
      <c r="E155" s="36" t="s">
        <v>30</v>
      </c>
      <c r="F155" s="32">
        <v>0</v>
      </c>
      <c r="G155" s="32">
        <v>0</v>
      </c>
      <c r="H155" s="32">
        <v>0</v>
      </c>
    </row>
    <row r="156" spans="1:8" x14ac:dyDescent="0.25">
      <c r="A156" s="14"/>
      <c r="B156" s="27"/>
      <c r="C156" s="28"/>
      <c r="D156" s="29">
        <v>3237</v>
      </c>
      <c r="E156" s="36" t="s">
        <v>29</v>
      </c>
      <c r="F156" s="32">
        <v>0</v>
      </c>
      <c r="G156" s="32">
        <v>0</v>
      </c>
      <c r="H156" s="32">
        <v>0</v>
      </c>
    </row>
    <row r="157" spans="1:8" s="40" customFormat="1" x14ac:dyDescent="0.25">
      <c r="A157" s="14"/>
      <c r="B157" s="22"/>
      <c r="C157" s="23"/>
      <c r="D157" s="24">
        <v>363</v>
      </c>
      <c r="E157" s="25" t="s">
        <v>17</v>
      </c>
      <c r="F157" s="54">
        <f>SUM(F158)</f>
        <v>0</v>
      </c>
      <c r="G157" s="54">
        <f t="shared" ref="G157:H157" si="61">SUM(G158)</f>
        <v>0</v>
      </c>
      <c r="H157" s="54">
        <f t="shared" si="61"/>
        <v>0</v>
      </c>
    </row>
    <row r="158" spans="1:8" x14ac:dyDescent="0.25">
      <c r="A158" s="14"/>
      <c r="B158" s="27"/>
      <c r="C158" s="28"/>
      <c r="D158" s="29">
        <v>3631</v>
      </c>
      <c r="E158" s="30" t="s">
        <v>13</v>
      </c>
      <c r="F158" s="32">
        <v>0</v>
      </c>
      <c r="G158" s="32">
        <v>0</v>
      </c>
      <c r="H158" s="32">
        <v>0</v>
      </c>
    </row>
    <row r="159" spans="1:8" s="40" customFormat="1" x14ac:dyDescent="0.25">
      <c r="A159" s="14"/>
      <c r="B159" s="22"/>
      <c r="C159" s="23"/>
      <c r="D159" s="24">
        <v>381</v>
      </c>
      <c r="E159" s="25" t="s">
        <v>17</v>
      </c>
      <c r="F159" s="54">
        <f>SUM(F160)</f>
        <v>43000000</v>
      </c>
      <c r="G159" s="54">
        <f t="shared" ref="G159:H159" si="62">SUM(G160)</f>
        <v>44000000</v>
      </c>
      <c r="H159" s="54">
        <f t="shared" si="62"/>
        <v>44000000</v>
      </c>
    </row>
    <row r="160" spans="1:8" x14ac:dyDescent="0.25">
      <c r="A160" s="14"/>
      <c r="B160" s="27"/>
      <c r="C160" s="28"/>
      <c r="D160" s="29">
        <v>3811</v>
      </c>
      <c r="E160" s="30" t="s">
        <v>17</v>
      </c>
      <c r="F160" s="32">
        <v>43000000</v>
      </c>
      <c r="G160" s="32">
        <v>44000000</v>
      </c>
      <c r="H160" s="32">
        <v>44000000</v>
      </c>
    </row>
    <row r="161" spans="1:8" x14ac:dyDescent="0.25">
      <c r="A161" s="14" t="s">
        <v>88</v>
      </c>
      <c r="B161" s="48" t="s">
        <v>182</v>
      </c>
      <c r="C161" s="48"/>
      <c r="D161" s="48"/>
      <c r="E161" s="16" t="s">
        <v>183</v>
      </c>
      <c r="F161" s="17">
        <f>SUM(F162+F212)</f>
        <v>178977994</v>
      </c>
      <c r="G161" s="17">
        <f t="shared" ref="G161:H161" si="63">SUM(G162+G212)</f>
        <v>155221515</v>
      </c>
      <c r="H161" s="17">
        <f t="shared" si="63"/>
        <v>139966971</v>
      </c>
    </row>
    <row r="162" spans="1:8" x14ac:dyDescent="0.25">
      <c r="A162" s="18"/>
      <c r="B162" s="19"/>
      <c r="C162" s="18"/>
      <c r="D162" s="18">
        <v>12</v>
      </c>
      <c r="E162" s="20" t="s">
        <v>55</v>
      </c>
      <c r="F162" s="21">
        <f>SUM(F163+F167+F169+F172+F176+F181+F190+F192+F194+F196+F198+F200+F202+F205+F207+F210)</f>
        <v>23523000</v>
      </c>
      <c r="G162" s="21">
        <f t="shared" ref="G162:H162" si="64">SUM(G163+G167+G169+G172+G176+G181+G190+G192+G194+G196+G198+G200+G202+G205+G207+G210)</f>
        <v>23408704</v>
      </c>
      <c r="H162" s="21">
        <f t="shared" si="64"/>
        <v>14368556</v>
      </c>
    </row>
    <row r="163" spans="1:8" x14ac:dyDescent="0.25">
      <c r="A163" s="14"/>
      <c r="B163" s="55"/>
      <c r="C163" s="56"/>
      <c r="D163" s="57">
        <v>311</v>
      </c>
      <c r="E163" s="58" t="s">
        <v>89</v>
      </c>
      <c r="F163" s="51">
        <f>SUM(F164+F165+F166)</f>
        <v>590570</v>
      </c>
      <c r="G163" s="51">
        <f t="shared" ref="G163:H163" si="65">SUM(G164+G165+G166)</f>
        <v>467450</v>
      </c>
      <c r="H163" s="51">
        <f t="shared" si="65"/>
        <v>467450</v>
      </c>
    </row>
    <row r="164" spans="1:8" x14ac:dyDescent="0.25">
      <c r="A164" s="14"/>
      <c r="B164" s="59"/>
      <c r="C164" s="60"/>
      <c r="D164" s="61">
        <v>3111</v>
      </c>
      <c r="E164" s="62" t="s">
        <v>90</v>
      </c>
      <c r="F164" s="31">
        <v>581450</v>
      </c>
      <c r="G164" s="31">
        <v>458330</v>
      </c>
      <c r="H164" s="31">
        <v>458330</v>
      </c>
    </row>
    <row r="165" spans="1:8" x14ac:dyDescent="0.25">
      <c r="A165" s="14"/>
      <c r="B165" s="59"/>
      <c r="C165" s="60"/>
      <c r="D165" s="61">
        <v>3113</v>
      </c>
      <c r="E165" s="62" t="s">
        <v>123</v>
      </c>
      <c r="F165" s="31">
        <v>5700</v>
      </c>
      <c r="G165" s="31">
        <v>5700</v>
      </c>
      <c r="H165" s="31">
        <v>5700</v>
      </c>
    </row>
    <row r="166" spans="1:8" x14ac:dyDescent="0.25">
      <c r="A166" s="14"/>
      <c r="B166" s="59"/>
      <c r="C166" s="60"/>
      <c r="D166" s="61">
        <v>3114</v>
      </c>
      <c r="E166" s="62" t="s">
        <v>124</v>
      </c>
      <c r="F166" s="31">
        <v>3420</v>
      </c>
      <c r="G166" s="31">
        <v>3420</v>
      </c>
      <c r="H166" s="31">
        <v>3420</v>
      </c>
    </row>
    <row r="167" spans="1:8" x14ac:dyDescent="0.25">
      <c r="A167" s="14"/>
      <c r="B167" s="55"/>
      <c r="C167" s="56"/>
      <c r="D167" s="57">
        <v>312</v>
      </c>
      <c r="E167" s="25" t="s">
        <v>94</v>
      </c>
      <c r="F167" s="51">
        <f>SUM(F168)</f>
        <v>10760</v>
      </c>
      <c r="G167" s="51">
        <f t="shared" ref="G167:H167" si="66">SUM(G168)</f>
        <v>10760</v>
      </c>
      <c r="H167" s="51">
        <f t="shared" si="66"/>
        <v>10760</v>
      </c>
    </row>
    <row r="168" spans="1:8" x14ac:dyDescent="0.25">
      <c r="A168" s="14"/>
      <c r="B168" s="59"/>
      <c r="C168" s="60"/>
      <c r="D168" s="61">
        <v>3121</v>
      </c>
      <c r="E168" s="62" t="s">
        <v>94</v>
      </c>
      <c r="F168" s="31">
        <v>10760</v>
      </c>
      <c r="G168" s="31">
        <v>10760</v>
      </c>
      <c r="H168" s="31">
        <v>10760</v>
      </c>
    </row>
    <row r="169" spans="1:8" x14ac:dyDescent="0.25">
      <c r="A169" s="14"/>
      <c r="B169" s="55"/>
      <c r="C169" s="56"/>
      <c r="D169" s="57">
        <v>313</v>
      </c>
      <c r="E169" s="58" t="s">
        <v>91</v>
      </c>
      <c r="F169" s="51">
        <f>SUM(F170+F171)</f>
        <v>152965</v>
      </c>
      <c r="G169" s="51">
        <f t="shared" ref="G169:H169" si="67">SUM(G170+G171)</f>
        <v>139150</v>
      </c>
      <c r="H169" s="51">
        <f t="shared" si="67"/>
        <v>139150</v>
      </c>
    </row>
    <row r="170" spans="1:8" x14ac:dyDescent="0.25">
      <c r="A170" s="14"/>
      <c r="B170" s="59"/>
      <c r="C170" s="60"/>
      <c r="D170" s="61">
        <v>3132</v>
      </c>
      <c r="E170" s="62" t="s">
        <v>95</v>
      </c>
      <c r="F170" s="31">
        <v>152965</v>
      </c>
      <c r="G170" s="31">
        <v>139150</v>
      </c>
      <c r="H170" s="31">
        <v>139150</v>
      </c>
    </row>
    <row r="171" spans="1:8" x14ac:dyDescent="0.25">
      <c r="A171" s="14"/>
      <c r="B171" s="59"/>
      <c r="C171" s="60"/>
      <c r="D171" s="61">
        <v>3133</v>
      </c>
      <c r="E171" s="62" t="s">
        <v>119</v>
      </c>
      <c r="F171" s="31">
        <v>0</v>
      </c>
      <c r="G171" s="31">
        <v>0</v>
      </c>
      <c r="H171" s="31">
        <v>0</v>
      </c>
    </row>
    <row r="172" spans="1:8" x14ac:dyDescent="0.25">
      <c r="A172" s="14"/>
      <c r="B172" s="55"/>
      <c r="C172" s="56"/>
      <c r="D172" s="57">
        <v>321</v>
      </c>
      <c r="E172" s="58" t="s">
        <v>25</v>
      </c>
      <c r="F172" s="26">
        <f>SUM(F173+F174+F175)</f>
        <v>184635</v>
      </c>
      <c r="G172" s="26">
        <f t="shared" ref="G172:H172" si="68">SUM(G173+G174+G175)</f>
        <v>115335</v>
      </c>
      <c r="H172" s="26">
        <f t="shared" si="68"/>
        <v>115335</v>
      </c>
    </row>
    <row r="173" spans="1:8" x14ac:dyDescent="0.25">
      <c r="A173" s="14"/>
      <c r="B173" s="59"/>
      <c r="C173" s="60"/>
      <c r="D173" s="61">
        <v>3211</v>
      </c>
      <c r="E173" s="62" t="s">
        <v>26</v>
      </c>
      <c r="F173" s="31">
        <v>132660</v>
      </c>
      <c r="G173" s="31">
        <v>63360</v>
      </c>
      <c r="H173" s="31">
        <v>63360</v>
      </c>
    </row>
    <row r="174" spans="1:8" ht="30" x14ac:dyDescent="0.25">
      <c r="A174" s="14"/>
      <c r="B174" s="59"/>
      <c r="C174" s="60"/>
      <c r="D174" s="61">
        <v>3212</v>
      </c>
      <c r="E174" s="62" t="s">
        <v>96</v>
      </c>
      <c r="F174" s="39">
        <v>4125</v>
      </c>
      <c r="G174" s="39">
        <v>4125</v>
      </c>
      <c r="H174" s="39">
        <v>4125</v>
      </c>
    </row>
    <row r="175" spans="1:8" x14ac:dyDescent="0.25">
      <c r="A175" s="14"/>
      <c r="B175" s="59"/>
      <c r="C175" s="60"/>
      <c r="D175" s="61">
        <v>3213</v>
      </c>
      <c r="E175" s="62" t="s">
        <v>97</v>
      </c>
      <c r="F175" s="31">
        <v>47850</v>
      </c>
      <c r="G175" s="31">
        <v>47850</v>
      </c>
      <c r="H175" s="31">
        <v>47850</v>
      </c>
    </row>
    <row r="176" spans="1:8" x14ac:dyDescent="0.25">
      <c r="A176" s="14"/>
      <c r="B176" s="55"/>
      <c r="C176" s="56"/>
      <c r="D176" s="57">
        <v>322</v>
      </c>
      <c r="E176" s="58" t="s">
        <v>59</v>
      </c>
      <c r="F176" s="26">
        <f>SUM(F177+F178+F179+F180)</f>
        <v>8300</v>
      </c>
      <c r="G176" s="26">
        <f t="shared" ref="G176:H176" si="69">SUM(G177+G178+G179+G180)</f>
        <v>8300</v>
      </c>
      <c r="H176" s="26">
        <f t="shared" si="69"/>
        <v>8300</v>
      </c>
    </row>
    <row r="177" spans="1:8" x14ac:dyDescent="0.25">
      <c r="A177" s="14"/>
      <c r="B177" s="59"/>
      <c r="C177" s="60"/>
      <c r="D177" s="61">
        <v>3221</v>
      </c>
      <c r="E177" s="62" t="s">
        <v>98</v>
      </c>
      <c r="F177" s="31">
        <v>3300</v>
      </c>
      <c r="G177" s="31">
        <v>3300</v>
      </c>
      <c r="H177" s="31">
        <v>3300</v>
      </c>
    </row>
    <row r="178" spans="1:8" x14ac:dyDescent="0.25">
      <c r="A178" s="14"/>
      <c r="B178" s="59"/>
      <c r="C178" s="60"/>
      <c r="D178" s="61">
        <v>3223</v>
      </c>
      <c r="E178" s="62" t="s">
        <v>99</v>
      </c>
      <c r="F178" s="31">
        <v>1000</v>
      </c>
      <c r="G178" s="31">
        <v>1000</v>
      </c>
      <c r="H178" s="31">
        <v>1000</v>
      </c>
    </row>
    <row r="179" spans="1:8" x14ac:dyDescent="0.25">
      <c r="A179" s="14"/>
      <c r="B179" s="59"/>
      <c r="C179" s="60"/>
      <c r="D179" s="61">
        <v>3224</v>
      </c>
      <c r="E179" s="62" t="s">
        <v>100</v>
      </c>
      <c r="F179" s="31">
        <v>3000</v>
      </c>
      <c r="G179" s="31">
        <v>3000</v>
      </c>
      <c r="H179" s="31">
        <v>3000</v>
      </c>
    </row>
    <row r="180" spans="1:8" x14ac:dyDescent="0.25">
      <c r="A180" s="14"/>
      <c r="B180" s="59"/>
      <c r="C180" s="60"/>
      <c r="D180" s="61">
        <v>3225</v>
      </c>
      <c r="E180" s="62" t="s">
        <v>60</v>
      </c>
      <c r="F180" s="31">
        <v>1000</v>
      </c>
      <c r="G180" s="31">
        <v>1000</v>
      </c>
      <c r="H180" s="31">
        <v>1000</v>
      </c>
    </row>
    <row r="181" spans="1:8" x14ac:dyDescent="0.25">
      <c r="A181" s="14"/>
      <c r="B181" s="55"/>
      <c r="C181" s="56"/>
      <c r="D181" s="57">
        <v>323</v>
      </c>
      <c r="E181" s="25" t="s">
        <v>28</v>
      </c>
      <c r="F181" s="26">
        <f>SUM(F182+F183+F184+F185+F186+F187+F188+F189)</f>
        <v>1144751</v>
      </c>
      <c r="G181" s="26">
        <f t="shared" ref="G181:H181" si="70">SUM(G182+G183+G184+G185+G186+G187+G188+G189)</f>
        <v>349064</v>
      </c>
      <c r="H181" s="26">
        <f t="shared" si="70"/>
        <v>269970</v>
      </c>
    </row>
    <row r="182" spans="1:8" x14ac:dyDescent="0.25">
      <c r="A182" s="14"/>
      <c r="B182" s="59"/>
      <c r="C182" s="60"/>
      <c r="D182" s="61">
        <v>3231</v>
      </c>
      <c r="E182" s="62" t="s">
        <v>102</v>
      </c>
      <c r="F182" s="31">
        <v>3000</v>
      </c>
      <c r="G182" s="31">
        <v>3000</v>
      </c>
      <c r="H182" s="31">
        <v>3000</v>
      </c>
    </row>
    <row r="183" spans="1:8" x14ac:dyDescent="0.25">
      <c r="A183" s="14"/>
      <c r="B183" s="64"/>
      <c r="C183" s="65"/>
      <c r="D183" s="66">
        <v>3232</v>
      </c>
      <c r="E183" s="67" t="s">
        <v>132</v>
      </c>
      <c r="F183" s="68">
        <v>16500</v>
      </c>
      <c r="G183" s="68">
        <v>16500</v>
      </c>
      <c r="H183" s="68">
        <v>16500</v>
      </c>
    </row>
    <row r="184" spans="1:8" x14ac:dyDescent="0.25">
      <c r="A184" s="14"/>
      <c r="B184" s="59"/>
      <c r="C184" s="60"/>
      <c r="D184" s="61">
        <v>3233</v>
      </c>
      <c r="E184" s="62" t="s">
        <v>44</v>
      </c>
      <c r="F184" s="31">
        <v>318000</v>
      </c>
      <c r="G184" s="31">
        <v>165000</v>
      </c>
      <c r="H184" s="31">
        <v>165000</v>
      </c>
    </row>
    <row r="185" spans="1:8" x14ac:dyDescent="0.25">
      <c r="A185" s="14"/>
      <c r="B185" s="64"/>
      <c r="C185" s="65"/>
      <c r="D185" s="66">
        <v>3234</v>
      </c>
      <c r="E185" s="67" t="s">
        <v>104</v>
      </c>
      <c r="F185" s="68">
        <v>2970</v>
      </c>
      <c r="G185" s="68">
        <v>2970</v>
      </c>
      <c r="H185" s="68">
        <v>2970</v>
      </c>
    </row>
    <row r="186" spans="1:8" x14ac:dyDescent="0.25">
      <c r="A186" s="14"/>
      <c r="B186" s="59"/>
      <c r="C186" s="60"/>
      <c r="D186" s="61">
        <v>3235</v>
      </c>
      <c r="E186" s="62" t="s">
        <v>30</v>
      </c>
      <c r="F186" s="31">
        <v>49950</v>
      </c>
      <c r="G186" s="31">
        <v>49500</v>
      </c>
      <c r="H186" s="31">
        <v>49500</v>
      </c>
    </row>
    <row r="187" spans="1:8" x14ac:dyDescent="0.25">
      <c r="A187" s="14"/>
      <c r="B187" s="59"/>
      <c r="C187" s="59"/>
      <c r="D187" s="59">
        <v>3237</v>
      </c>
      <c r="E187" s="62" t="s">
        <v>29</v>
      </c>
      <c r="F187" s="31">
        <v>289331</v>
      </c>
      <c r="G187" s="31">
        <v>16500</v>
      </c>
      <c r="H187" s="31">
        <v>16500</v>
      </c>
    </row>
    <row r="188" spans="1:8" x14ac:dyDescent="0.25">
      <c r="A188" s="14"/>
      <c r="B188" s="69"/>
      <c r="C188" s="69"/>
      <c r="D188" s="69">
        <v>3238</v>
      </c>
      <c r="E188" s="70" t="s">
        <v>57</v>
      </c>
      <c r="F188" s="38">
        <v>438000</v>
      </c>
      <c r="G188" s="38">
        <v>79094</v>
      </c>
      <c r="H188" s="38">
        <v>0</v>
      </c>
    </row>
    <row r="189" spans="1:8" x14ac:dyDescent="0.25">
      <c r="A189" s="14"/>
      <c r="B189" s="59"/>
      <c r="C189" s="60"/>
      <c r="D189" s="61">
        <v>3239</v>
      </c>
      <c r="E189" s="62" t="s">
        <v>31</v>
      </c>
      <c r="F189" s="31">
        <v>27000</v>
      </c>
      <c r="G189" s="31">
        <v>16500</v>
      </c>
      <c r="H189" s="31">
        <v>16500</v>
      </c>
    </row>
    <row r="190" spans="1:8" ht="31.5" x14ac:dyDescent="0.25">
      <c r="A190" s="14"/>
      <c r="B190" s="55"/>
      <c r="C190" s="56"/>
      <c r="D190" s="57">
        <v>324</v>
      </c>
      <c r="E190" s="25" t="s">
        <v>46</v>
      </c>
      <c r="F190" s="26">
        <f>SUM(F191)</f>
        <v>6650</v>
      </c>
      <c r="G190" s="26">
        <f t="shared" ref="G190:H190" si="71">SUM(G191)</f>
        <v>2750</v>
      </c>
      <c r="H190" s="26">
        <f t="shared" si="71"/>
        <v>2750</v>
      </c>
    </row>
    <row r="191" spans="1:8" x14ac:dyDescent="0.25">
      <c r="A191" s="14"/>
      <c r="B191" s="27"/>
      <c r="C191" s="27"/>
      <c r="D191" s="27">
        <v>3241</v>
      </c>
      <c r="E191" s="30" t="s">
        <v>46</v>
      </c>
      <c r="F191" s="31">
        <v>6650</v>
      </c>
      <c r="G191" s="31">
        <v>2750</v>
      </c>
      <c r="H191" s="31">
        <v>2750</v>
      </c>
    </row>
    <row r="192" spans="1:8" x14ac:dyDescent="0.25">
      <c r="A192" s="14"/>
      <c r="B192" s="55"/>
      <c r="C192" s="56"/>
      <c r="D192" s="57">
        <v>329</v>
      </c>
      <c r="E192" s="25" t="s">
        <v>32</v>
      </c>
      <c r="F192" s="26">
        <f>SUM(F193)</f>
        <v>40470</v>
      </c>
      <c r="G192" s="26">
        <f t="shared" ref="G192:H192" si="72">SUM(G193)</f>
        <v>39270</v>
      </c>
      <c r="H192" s="26">
        <f t="shared" si="72"/>
        <v>39270</v>
      </c>
    </row>
    <row r="193" spans="1:8" x14ac:dyDescent="0.25">
      <c r="A193" s="14"/>
      <c r="B193" s="59"/>
      <c r="C193" s="60"/>
      <c r="D193" s="61">
        <v>3293</v>
      </c>
      <c r="E193" s="62" t="s">
        <v>33</v>
      </c>
      <c r="F193" s="31">
        <v>40470</v>
      </c>
      <c r="G193" s="31">
        <v>39270</v>
      </c>
      <c r="H193" s="31">
        <v>39270</v>
      </c>
    </row>
    <row r="194" spans="1:8" x14ac:dyDescent="0.25">
      <c r="A194" s="14"/>
      <c r="B194" s="55"/>
      <c r="C194" s="56"/>
      <c r="D194" s="57">
        <v>368</v>
      </c>
      <c r="E194" s="58" t="s">
        <v>184</v>
      </c>
      <c r="F194" s="26">
        <f>SUM(F195)</f>
        <v>150000</v>
      </c>
      <c r="G194" s="26">
        <f t="shared" ref="G194:H194" si="73">SUM(G195)</f>
        <v>240000</v>
      </c>
      <c r="H194" s="26">
        <f t="shared" si="73"/>
        <v>0</v>
      </c>
    </row>
    <row r="195" spans="1:8" x14ac:dyDescent="0.25">
      <c r="A195" s="14"/>
      <c r="B195" s="69"/>
      <c r="C195" s="71"/>
      <c r="D195" s="72">
        <v>3681</v>
      </c>
      <c r="E195" s="70" t="s">
        <v>184</v>
      </c>
      <c r="F195" s="38">
        <v>150000</v>
      </c>
      <c r="G195" s="38">
        <v>240000</v>
      </c>
      <c r="H195" s="38">
        <v>0</v>
      </c>
    </row>
    <row r="196" spans="1:8" s="40" customFormat="1" ht="31.5" x14ac:dyDescent="0.25">
      <c r="A196" s="14"/>
      <c r="B196" s="55"/>
      <c r="C196" s="73"/>
      <c r="D196" s="24">
        <v>369</v>
      </c>
      <c r="E196" s="25" t="s">
        <v>185</v>
      </c>
      <c r="F196" s="26">
        <f>SUM(F197)</f>
        <v>0</v>
      </c>
      <c r="G196" s="26">
        <f t="shared" ref="G196:H196" si="74">SUM(G197)</f>
        <v>0</v>
      </c>
      <c r="H196" s="26">
        <f t="shared" si="74"/>
        <v>0</v>
      </c>
    </row>
    <row r="197" spans="1:8" ht="30" x14ac:dyDescent="0.25">
      <c r="A197" s="14"/>
      <c r="B197" s="69"/>
      <c r="C197" s="74"/>
      <c r="D197" s="35">
        <v>3691</v>
      </c>
      <c r="E197" s="36" t="s">
        <v>186</v>
      </c>
      <c r="F197" s="38">
        <v>0</v>
      </c>
      <c r="G197" s="37">
        <v>0</v>
      </c>
      <c r="H197" s="37">
        <v>0</v>
      </c>
    </row>
    <row r="198" spans="1:8" s="40" customFormat="1" x14ac:dyDescent="0.25">
      <c r="A198" s="14"/>
      <c r="B198" s="75"/>
      <c r="C198" s="76"/>
      <c r="D198" s="76">
        <v>363</v>
      </c>
      <c r="E198" s="76" t="s">
        <v>12</v>
      </c>
      <c r="F198" s="77">
        <f>SUM(F199)</f>
        <v>15995390</v>
      </c>
      <c r="G198" s="77">
        <f t="shared" ref="G198:H198" si="75">SUM(G199)</f>
        <v>20231500</v>
      </c>
      <c r="H198" s="77">
        <f t="shared" si="75"/>
        <v>12470446</v>
      </c>
    </row>
    <row r="199" spans="1:8" x14ac:dyDescent="0.25">
      <c r="A199" s="14"/>
      <c r="B199" s="78"/>
      <c r="C199" s="79"/>
      <c r="D199" s="79">
        <v>3631</v>
      </c>
      <c r="E199" s="79" t="s">
        <v>13</v>
      </c>
      <c r="F199" s="80">
        <v>15995390</v>
      </c>
      <c r="G199" s="80">
        <v>20231500</v>
      </c>
      <c r="H199" s="80">
        <v>12470446</v>
      </c>
    </row>
    <row r="200" spans="1:8" s="40" customFormat="1" ht="47.25" x14ac:dyDescent="0.25">
      <c r="A200" s="14"/>
      <c r="B200" s="55"/>
      <c r="C200" s="55"/>
      <c r="D200" s="55">
        <v>352</v>
      </c>
      <c r="E200" s="25" t="s">
        <v>187</v>
      </c>
      <c r="F200" s="26">
        <f>SUM(F201)</f>
        <v>2724684</v>
      </c>
      <c r="G200" s="26">
        <f t="shared" ref="G200:H200" si="76">SUM(G201)</f>
        <v>830000</v>
      </c>
      <c r="H200" s="26">
        <f t="shared" si="76"/>
        <v>830000</v>
      </c>
    </row>
    <row r="201" spans="1:8" ht="30" x14ac:dyDescent="0.25">
      <c r="A201" s="14"/>
      <c r="B201" s="59"/>
      <c r="C201" s="59"/>
      <c r="D201" s="59">
        <v>3522</v>
      </c>
      <c r="E201" s="30" t="s">
        <v>174</v>
      </c>
      <c r="F201" s="38">
        <v>2724684</v>
      </c>
      <c r="G201" s="38">
        <v>830000</v>
      </c>
      <c r="H201" s="38">
        <v>830000</v>
      </c>
    </row>
    <row r="202" spans="1:8" x14ac:dyDescent="0.25">
      <c r="A202" s="14"/>
      <c r="B202" s="55"/>
      <c r="C202" s="56"/>
      <c r="D202" s="57">
        <v>381</v>
      </c>
      <c r="E202" s="58" t="s">
        <v>41</v>
      </c>
      <c r="F202" s="26">
        <f>SUM(F203+F204)</f>
        <v>1683150</v>
      </c>
      <c r="G202" s="26">
        <f t="shared" ref="G202:H202" si="77">SUM(G203+G204)</f>
        <v>960000</v>
      </c>
      <c r="H202" s="26">
        <f t="shared" si="77"/>
        <v>0</v>
      </c>
    </row>
    <row r="203" spans="1:8" x14ac:dyDescent="0.25">
      <c r="A203" s="14"/>
      <c r="B203" s="69"/>
      <c r="C203" s="71"/>
      <c r="D203" s="72">
        <v>3813</v>
      </c>
      <c r="E203" s="36" t="s">
        <v>17</v>
      </c>
      <c r="F203" s="38">
        <v>1350000</v>
      </c>
      <c r="G203" s="38">
        <v>960000</v>
      </c>
      <c r="H203" s="38">
        <v>0</v>
      </c>
    </row>
    <row r="204" spans="1:8" x14ac:dyDescent="0.25">
      <c r="A204" s="14"/>
      <c r="B204" s="69"/>
      <c r="C204" s="81"/>
      <c r="D204" s="72">
        <v>3811</v>
      </c>
      <c r="E204" s="36" t="s">
        <v>17</v>
      </c>
      <c r="F204" s="38">
        <v>333150</v>
      </c>
      <c r="G204" s="38">
        <v>0</v>
      </c>
      <c r="H204" s="38">
        <v>0</v>
      </c>
    </row>
    <row r="205" spans="1:8" x14ac:dyDescent="0.25">
      <c r="A205" s="14"/>
      <c r="B205" s="22"/>
      <c r="C205" s="23"/>
      <c r="D205" s="24">
        <v>412</v>
      </c>
      <c r="E205" s="25" t="s">
        <v>61</v>
      </c>
      <c r="F205" s="26">
        <f>SUM(F206)</f>
        <v>550</v>
      </c>
      <c r="G205" s="26">
        <f t="shared" ref="G205:H205" si="78">SUM(G206)</f>
        <v>550</v>
      </c>
      <c r="H205" s="26">
        <f t="shared" si="78"/>
        <v>550</v>
      </c>
    </row>
    <row r="206" spans="1:8" x14ac:dyDescent="0.25">
      <c r="A206" s="14"/>
      <c r="B206" s="59"/>
      <c r="C206" s="59"/>
      <c r="D206" s="29">
        <v>4123</v>
      </c>
      <c r="E206" s="30" t="s">
        <v>62</v>
      </c>
      <c r="F206" s="31">
        <v>550</v>
      </c>
      <c r="G206" s="31">
        <v>550</v>
      </c>
      <c r="H206" s="31">
        <v>550</v>
      </c>
    </row>
    <row r="207" spans="1:8" x14ac:dyDescent="0.25">
      <c r="A207" s="14"/>
      <c r="B207" s="22"/>
      <c r="C207" s="23"/>
      <c r="D207" s="24">
        <v>422</v>
      </c>
      <c r="E207" s="25" t="s">
        <v>114</v>
      </c>
      <c r="F207" s="26">
        <f>SUM(F208+F209)</f>
        <v>17125</v>
      </c>
      <c r="G207" s="26">
        <f t="shared" ref="G207:H207" si="79">SUM(G208+G209)</f>
        <v>14575</v>
      </c>
      <c r="H207" s="26">
        <f t="shared" si="79"/>
        <v>14575</v>
      </c>
    </row>
    <row r="208" spans="1:8" x14ac:dyDescent="0.25">
      <c r="A208" s="14"/>
      <c r="B208" s="59"/>
      <c r="C208" s="59"/>
      <c r="D208" s="59">
        <v>4221</v>
      </c>
      <c r="E208" s="62" t="s">
        <v>63</v>
      </c>
      <c r="F208" s="31">
        <v>14650</v>
      </c>
      <c r="G208" s="31">
        <v>12100</v>
      </c>
      <c r="H208" s="31">
        <v>12100</v>
      </c>
    </row>
    <row r="209" spans="1:8" x14ac:dyDescent="0.25">
      <c r="A209" s="14"/>
      <c r="B209" s="59"/>
      <c r="C209" s="59"/>
      <c r="D209" s="59">
        <v>4222</v>
      </c>
      <c r="E209" s="62" t="s">
        <v>115</v>
      </c>
      <c r="F209" s="31">
        <v>2475</v>
      </c>
      <c r="G209" s="31">
        <v>2475</v>
      </c>
      <c r="H209" s="31">
        <v>2475</v>
      </c>
    </row>
    <row r="210" spans="1:8" x14ac:dyDescent="0.25">
      <c r="A210" s="14"/>
      <c r="B210" s="22"/>
      <c r="C210" s="23"/>
      <c r="D210" s="24">
        <v>426</v>
      </c>
      <c r="E210" s="25" t="s">
        <v>188</v>
      </c>
      <c r="F210" s="26">
        <f>SUM(F211)</f>
        <v>813000</v>
      </c>
      <c r="G210" s="26">
        <f t="shared" ref="G210:H210" si="80">SUM(G211)</f>
        <v>0</v>
      </c>
      <c r="H210" s="26">
        <f t="shared" si="80"/>
        <v>0</v>
      </c>
    </row>
    <row r="211" spans="1:8" x14ac:dyDescent="0.25">
      <c r="A211" s="14"/>
      <c r="B211" s="59"/>
      <c r="C211" s="60"/>
      <c r="D211" s="61">
        <v>4262</v>
      </c>
      <c r="E211" s="62" t="s">
        <v>117</v>
      </c>
      <c r="F211" s="31">
        <v>813000</v>
      </c>
      <c r="G211" s="31">
        <v>0</v>
      </c>
      <c r="H211" s="31">
        <v>0</v>
      </c>
    </row>
    <row r="212" spans="1:8" x14ac:dyDescent="0.25">
      <c r="A212" s="18"/>
      <c r="B212" s="19"/>
      <c r="C212" s="18"/>
      <c r="D212" s="18">
        <v>561</v>
      </c>
      <c r="E212" s="20" t="s">
        <v>120</v>
      </c>
      <c r="F212" s="21">
        <f>SUM(F213+F217+F219+F222+F226+F231+F240+F242+F244+F246+F248+F250+F252+F254+F257)</f>
        <v>155454994</v>
      </c>
      <c r="G212" s="21">
        <f t="shared" ref="G212:H212" si="81">SUM(G213+G217+G219+G222+G226+G231+G240+G242+G244+G246+G248+G250+G252+G254+G257)</f>
        <v>131812811</v>
      </c>
      <c r="H212" s="21">
        <f t="shared" si="81"/>
        <v>125598415</v>
      </c>
    </row>
    <row r="213" spans="1:8" x14ac:dyDescent="0.25">
      <c r="A213" s="14"/>
      <c r="B213" s="55"/>
      <c r="C213" s="56"/>
      <c r="D213" s="57">
        <v>311</v>
      </c>
      <c r="E213" s="58" t="s">
        <v>89</v>
      </c>
      <c r="F213" s="51">
        <f>SUM(F214+F215+F216)</f>
        <v>3346573</v>
      </c>
      <c r="G213" s="51">
        <f t="shared" ref="G213:H213" si="82">SUM(G214+G215+G216)</f>
        <v>2648883</v>
      </c>
      <c r="H213" s="51">
        <f t="shared" si="82"/>
        <v>2648884</v>
      </c>
    </row>
    <row r="214" spans="1:8" x14ac:dyDescent="0.25">
      <c r="A214" s="14"/>
      <c r="B214" s="147"/>
      <c r="C214" s="148"/>
      <c r="D214" s="149">
        <v>3111</v>
      </c>
      <c r="E214" s="150" t="s">
        <v>90</v>
      </c>
      <c r="F214" s="103">
        <v>3294893</v>
      </c>
      <c r="G214" s="103">
        <v>2597203</v>
      </c>
      <c r="H214" s="103">
        <v>2597204</v>
      </c>
    </row>
    <row r="215" spans="1:8" x14ac:dyDescent="0.25">
      <c r="A215" s="14"/>
      <c r="B215" s="147"/>
      <c r="C215" s="148"/>
      <c r="D215" s="149">
        <v>3113</v>
      </c>
      <c r="E215" s="150" t="s">
        <v>123</v>
      </c>
      <c r="F215" s="103">
        <v>32300</v>
      </c>
      <c r="G215" s="103">
        <v>32300</v>
      </c>
      <c r="H215" s="103">
        <v>32300</v>
      </c>
    </row>
    <row r="216" spans="1:8" x14ac:dyDescent="0.25">
      <c r="A216" s="14"/>
      <c r="B216" s="147"/>
      <c r="C216" s="148"/>
      <c r="D216" s="149">
        <v>3114</v>
      </c>
      <c r="E216" s="150" t="s">
        <v>124</v>
      </c>
      <c r="F216" s="103">
        <v>19380</v>
      </c>
      <c r="G216" s="103">
        <v>19380</v>
      </c>
      <c r="H216" s="103">
        <v>19380</v>
      </c>
    </row>
    <row r="217" spans="1:8" x14ac:dyDescent="0.25">
      <c r="A217" s="14"/>
      <c r="B217" s="55"/>
      <c r="C217" s="56"/>
      <c r="D217" s="57">
        <v>312</v>
      </c>
      <c r="E217" s="25" t="s">
        <v>94</v>
      </c>
      <c r="F217" s="51">
        <f>SUM(F218)</f>
        <v>60973</v>
      </c>
      <c r="G217" s="51">
        <f t="shared" ref="G217:H217" si="83">SUM(G218)</f>
        <v>60973</v>
      </c>
      <c r="H217" s="51">
        <f t="shared" si="83"/>
        <v>60973</v>
      </c>
    </row>
    <row r="218" spans="1:8" x14ac:dyDescent="0.25">
      <c r="A218" s="14"/>
      <c r="B218" s="147"/>
      <c r="C218" s="148"/>
      <c r="D218" s="149">
        <v>3121</v>
      </c>
      <c r="E218" s="150" t="s">
        <v>94</v>
      </c>
      <c r="F218" s="103">
        <v>60973</v>
      </c>
      <c r="G218" s="103">
        <v>60973</v>
      </c>
      <c r="H218" s="103">
        <v>60973</v>
      </c>
    </row>
    <row r="219" spans="1:8" x14ac:dyDescent="0.25">
      <c r="A219" s="14"/>
      <c r="B219" s="55"/>
      <c r="C219" s="56"/>
      <c r="D219" s="57">
        <v>313</v>
      </c>
      <c r="E219" s="58" t="s">
        <v>91</v>
      </c>
      <c r="F219" s="51">
        <f>SUM(F220+F221)</f>
        <v>866797</v>
      </c>
      <c r="G219" s="51">
        <f t="shared" ref="G219:H219" si="84">SUM(G220+G221)</f>
        <v>788517</v>
      </c>
      <c r="H219" s="51">
        <f t="shared" si="84"/>
        <v>788517</v>
      </c>
    </row>
    <row r="220" spans="1:8" x14ac:dyDescent="0.25">
      <c r="A220" s="14"/>
      <c r="B220" s="147"/>
      <c r="C220" s="148"/>
      <c r="D220" s="149">
        <v>3132</v>
      </c>
      <c r="E220" s="150" t="s">
        <v>95</v>
      </c>
      <c r="F220" s="103">
        <v>866797</v>
      </c>
      <c r="G220" s="103">
        <v>788517</v>
      </c>
      <c r="H220" s="103">
        <v>788517</v>
      </c>
    </row>
    <row r="221" spans="1:8" x14ac:dyDescent="0.25">
      <c r="A221" s="14"/>
      <c r="B221" s="147"/>
      <c r="C221" s="148"/>
      <c r="D221" s="149">
        <v>3133</v>
      </c>
      <c r="E221" s="150" t="s">
        <v>119</v>
      </c>
      <c r="F221" s="103">
        <v>0</v>
      </c>
      <c r="G221" s="103">
        <v>0</v>
      </c>
      <c r="H221" s="103">
        <v>0</v>
      </c>
    </row>
    <row r="222" spans="1:8" x14ac:dyDescent="0.25">
      <c r="A222" s="14"/>
      <c r="B222" s="55"/>
      <c r="C222" s="56"/>
      <c r="D222" s="57">
        <v>321</v>
      </c>
      <c r="E222" s="58" t="s">
        <v>25</v>
      </c>
      <c r="F222" s="26">
        <f>SUM(F223+F224+F225)</f>
        <v>1046265</v>
      </c>
      <c r="G222" s="26">
        <f t="shared" ref="G222:H222" si="85">SUM(G223+G224+G225)</f>
        <v>653565</v>
      </c>
      <c r="H222" s="26">
        <f t="shared" si="85"/>
        <v>653565</v>
      </c>
    </row>
    <row r="223" spans="1:8" x14ac:dyDescent="0.25">
      <c r="A223" s="14"/>
      <c r="B223" s="147"/>
      <c r="C223" s="148"/>
      <c r="D223" s="149">
        <v>3211</v>
      </c>
      <c r="E223" s="150" t="s">
        <v>26</v>
      </c>
      <c r="F223" s="104">
        <v>751740</v>
      </c>
      <c r="G223" s="104">
        <v>359040</v>
      </c>
      <c r="H223" s="104">
        <v>359040</v>
      </c>
    </row>
    <row r="224" spans="1:8" ht="30" x14ac:dyDescent="0.25">
      <c r="A224" s="14"/>
      <c r="B224" s="147"/>
      <c r="C224" s="148"/>
      <c r="D224" s="149">
        <v>3212</v>
      </c>
      <c r="E224" s="150" t="s">
        <v>96</v>
      </c>
      <c r="F224" s="103">
        <v>23375</v>
      </c>
      <c r="G224" s="103">
        <v>23375</v>
      </c>
      <c r="H224" s="103">
        <v>23375</v>
      </c>
    </row>
    <row r="225" spans="1:8" x14ac:dyDescent="0.25">
      <c r="A225" s="14"/>
      <c r="B225" s="147"/>
      <c r="C225" s="148"/>
      <c r="D225" s="149">
        <v>3213</v>
      </c>
      <c r="E225" s="150" t="s">
        <v>97</v>
      </c>
      <c r="F225" s="103">
        <v>271150</v>
      </c>
      <c r="G225" s="103">
        <v>271150</v>
      </c>
      <c r="H225" s="103">
        <v>271150</v>
      </c>
    </row>
    <row r="226" spans="1:8" x14ac:dyDescent="0.25">
      <c r="A226" s="14"/>
      <c r="B226" s="55"/>
      <c r="C226" s="56"/>
      <c r="D226" s="57">
        <v>322</v>
      </c>
      <c r="E226" s="58" t="s">
        <v>59</v>
      </c>
      <c r="F226" s="26">
        <f>SUM(F227+F228+F229+F230)</f>
        <v>47033</v>
      </c>
      <c r="G226" s="26">
        <f t="shared" ref="G226:H226" si="86">SUM(G227+G228+G229+G230)</f>
        <v>47033</v>
      </c>
      <c r="H226" s="26">
        <f t="shared" si="86"/>
        <v>47033</v>
      </c>
    </row>
    <row r="227" spans="1:8" x14ac:dyDescent="0.25">
      <c r="A227" s="14"/>
      <c r="B227" s="151"/>
      <c r="C227" s="152"/>
      <c r="D227" s="153">
        <v>3221</v>
      </c>
      <c r="E227" s="154" t="s">
        <v>98</v>
      </c>
      <c r="F227" s="155">
        <v>18700</v>
      </c>
      <c r="G227" s="155">
        <v>18700</v>
      </c>
      <c r="H227" s="155">
        <v>18700</v>
      </c>
    </row>
    <row r="228" spans="1:8" x14ac:dyDescent="0.25">
      <c r="A228" s="14"/>
      <c r="B228" s="147"/>
      <c r="C228" s="148"/>
      <c r="D228" s="149">
        <v>3223</v>
      </c>
      <c r="E228" s="150" t="s">
        <v>99</v>
      </c>
      <c r="F228" s="103">
        <v>5667</v>
      </c>
      <c r="G228" s="103">
        <v>5667</v>
      </c>
      <c r="H228" s="103">
        <v>5667</v>
      </c>
    </row>
    <row r="229" spans="1:8" x14ac:dyDescent="0.25">
      <c r="A229" s="14"/>
      <c r="B229" s="147"/>
      <c r="C229" s="148"/>
      <c r="D229" s="149">
        <v>3224</v>
      </c>
      <c r="E229" s="150" t="s">
        <v>100</v>
      </c>
      <c r="F229" s="103">
        <v>17000</v>
      </c>
      <c r="G229" s="103">
        <v>17000</v>
      </c>
      <c r="H229" s="103">
        <v>17000</v>
      </c>
    </row>
    <row r="230" spans="1:8" x14ac:dyDescent="0.25">
      <c r="A230" s="14"/>
      <c r="B230" s="147"/>
      <c r="C230" s="148"/>
      <c r="D230" s="149">
        <v>3225</v>
      </c>
      <c r="E230" s="150" t="s">
        <v>60</v>
      </c>
      <c r="F230" s="103">
        <v>5666</v>
      </c>
      <c r="G230" s="103">
        <v>5666</v>
      </c>
      <c r="H230" s="103">
        <v>5666</v>
      </c>
    </row>
    <row r="231" spans="1:8" x14ac:dyDescent="0.25">
      <c r="A231" s="14"/>
      <c r="B231" s="55"/>
      <c r="C231" s="56"/>
      <c r="D231" s="57">
        <v>323</v>
      </c>
      <c r="E231" s="25" t="s">
        <v>28</v>
      </c>
      <c r="F231" s="26">
        <f>SUM(F232+F233+F234+F235+F236+F237+F238+F239)</f>
        <v>6486924</v>
      </c>
      <c r="G231" s="26">
        <f t="shared" ref="G231:H231" si="87">SUM(G232+G233+G234+G235+G236+G237+G238+G239)</f>
        <v>1699830</v>
      </c>
      <c r="H231" s="26">
        <f t="shared" si="87"/>
        <v>1529830</v>
      </c>
    </row>
    <row r="232" spans="1:8" x14ac:dyDescent="0.25">
      <c r="A232" s="14"/>
      <c r="B232" s="147"/>
      <c r="C232" s="148"/>
      <c r="D232" s="149">
        <v>3231</v>
      </c>
      <c r="E232" s="150" t="s">
        <v>102</v>
      </c>
      <c r="F232" s="103">
        <v>17000</v>
      </c>
      <c r="G232" s="103">
        <v>17000</v>
      </c>
      <c r="H232" s="103">
        <v>17000</v>
      </c>
    </row>
    <row r="233" spans="1:8" x14ac:dyDescent="0.25">
      <c r="A233" s="14"/>
      <c r="B233" s="147"/>
      <c r="C233" s="148"/>
      <c r="D233" s="149">
        <v>3232</v>
      </c>
      <c r="E233" s="150" t="s">
        <v>132</v>
      </c>
      <c r="F233" s="103">
        <v>93500</v>
      </c>
      <c r="G233" s="103">
        <v>93500</v>
      </c>
      <c r="H233" s="103">
        <v>93500</v>
      </c>
    </row>
    <row r="234" spans="1:8" x14ac:dyDescent="0.25">
      <c r="A234" s="14"/>
      <c r="B234" s="147"/>
      <c r="C234" s="148"/>
      <c r="D234" s="149">
        <v>3233</v>
      </c>
      <c r="E234" s="150" t="s">
        <v>44</v>
      </c>
      <c r="F234" s="103">
        <v>1802000</v>
      </c>
      <c r="G234" s="103">
        <v>1105000</v>
      </c>
      <c r="H234" s="103">
        <v>935000</v>
      </c>
    </row>
    <row r="235" spans="1:8" x14ac:dyDescent="0.25">
      <c r="A235" s="14"/>
      <c r="B235" s="147"/>
      <c r="C235" s="148"/>
      <c r="D235" s="149">
        <v>3234</v>
      </c>
      <c r="E235" s="150" t="s">
        <v>104</v>
      </c>
      <c r="F235" s="103">
        <v>16830</v>
      </c>
      <c r="G235" s="103">
        <v>16830</v>
      </c>
      <c r="H235" s="103">
        <v>16830</v>
      </c>
    </row>
    <row r="236" spans="1:8" x14ac:dyDescent="0.25">
      <c r="A236" s="14"/>
      <c r="B236" s="147"/>
      <c r="C236" s="148"/>
      <c r="D236" s="149">
        <v>3235</v>
      </c>
      <c r="E236" s="150" t="s">
        <v>30</v>
      </c>
      <c r="F236" s="103">
        <v>283050</v>
      </c>
      <c r="G236" s="103">
        <v>280500</v>
      </c>
      <c r="H236" s="103">
        <v>280500</v>
      </c>
    </row>
    <row r="237" spans="1:8" x14ac:dyDescent="0.25">
      <c r="A237" s="14"/>
      <c r="B237" s="118"/>
      <c r="C237" s="118"/>
      <c r="D237" s="118">
        <v>3237</v>
      </c>
      <c r="E237" s="122" t="s">
        <v>29</v>
      </c>
      <c r="F237" s="104">
        <v>1639544</v>
      </c>
      <c r="G237" s="104">
        <v>93500</v>
      </c>
      <c r="H237" s="104">
        <v>93500</v>
      </c>
    </row>
    <row r="238" spans="1:8" x14ac:dyDescent="0.25">
      <c r="A238" s="14"/>
      <c r="B238" s="118"/>
      <c r="C238" s="118"/>
      <c r="D238" s="118">
        <v>3238</v>
      </c>
      <c r="E238" s="122" t="s">
        <v>57</v>
      </c>
      <c r="F238" s="104">
        <v>2482000</v>
      </c>
      <c r="G238" s="104">
        <v>0</v>
      </c>
      <c r="H238" s="104"/>
    </row>
    <row r="239" spans="1:8" x14ac:dyDescent="0.25">
      <c r="A239" s="14"/>
      <c r="B239" s="147"/>
      <c r="C239" s="148"/>
      <c r="D239" s="149">
        <v>3239</v>
      </c>
      <c r="E239" s="150" t="s">
        <v>31</v>
      </c>
      <c r="F239" s="103">
        <v>153000</v>
      </c>
      <c r="G239" s="103">
        <v>93500</v>
      </c>
      <c r="H239" s="103">
        <v>93500</v>
      </c>
    </row>
    <row r="240" spans="1:8" ht="31.5" x14ac:dyDescent="0.25">
      <c r="A240" s="14"/>
      <c r="B240" s="55"/>
      <c r="C240" s="56"/>
      <c r="D240" s="57">
        <v>324</v>
      </c>
      <c r="E240" s="25" t="s">
        <v>46</v>
      </c>
      <c r="F240" s="26">
        <f>SUM(F241)</f>
        <v>37683</v>
      </c>
      <c r="G240" s="26">
        <f t="shared" ref="G240:H240" si="88">SUM(G241)</f>
        <v>37683</v>
      </c>
      <c r="H240" s="26">
        <f t="shared" si="88"/>
        <v>15583</v>
      </c>
    </row>
    <row r="241" spans="1:8" x14ac:dyDescent="0.25">
      <c r="A241" s="14"/>
      <c r="B241" s="156"/>
      <c r="C241" s="156"/>
      <c r="D241" s="156">
        <v>3241</v>
      </c>
      <c r="E241" s="119" t="s">
        <v>46</v>
      </c>
      <c r="F241" s="104">
        <v>37683</v>
      </c>
      <c r="G241" s="104">
        <v>37683</v>
      </c>
      <c r="H241" s="104">
        <v>15583</v>
      </c>
    </row>
    <row r="242" spans="1:8" x14ac:dyDescent="0.25">
      <c r="A242" s="14"/>
      <c r="B242" s="55"/>
      <c r="C242" s="56"/>
      <c r="D242" s="57">
        <v>329</v>
      </c>
      <c r="E242" s="25" t="s">
        <v>32</v>
      </c>
      <c r="F242" s="26">
        <f>SUM(F243)</f>
        <v>229330</v>
      </c>
      <c r="G242" s="26">
        <f t="shared" ref="G242:H242" si="89">SUM(G243)</f>
        <v>222530</v>
      </c>
      <c r="H242" s="26">
        <f t="shared" si="89"/>
        <v>222530</v>
      </c>
    </row>
    <row r="243" spans="1:8" x14ac:dyDescent="0.25">
      <c r="A243" s="14"/>
      <c r="B243" s="147"/>
      <c r="C243" s="148"/>
      <c r="D243" s="149">
        <v>3293</v>
      </c>
      <c r="E243" s="150" t="s">
        <v>33</v>
      </c>
      <c r="F243" s="103">
        <v>229330</v>
      </c>
      <c r="G243" s="103">
        <v>222530</v>
      </c>
      <c r="H243" s="103">
        <v>222530</v>
      </c>
    </row>
    <row r="244" spans="1:8" s="40" customFormat="1" ht="47.25" x14ac:dyDescent="0.25">
      <c r="A244" s="14"/>
      <c r="B244" s="55"/>
      <c r="C244" s="55"/>
      <c r="D244" s="55">
        <v>353</v>
      </c>
      <c r="E244" s="25" t="s">
        <v>189</v>
      </c>
      <c r="F244" s="26">
        <f>SUM(F245)</f>
        <v>15439873</v>
      </c>
      <c r="G244" s="26">
        <f t="shared" ref="G244:H244" si="90">SUM(G245)</f>
        <v>4703333</v>
      </c>
      <c r="H244" s="26">
        <f t="shared" si="90"/>
        <v>4703333</v>
      </c>
    </row>
    <row r="245" spans="1:8" x14ac:dyDescent="0.25">
      <c r="A245" s="14"/>
      <c r="B245" s="118"/>
      <c r="C245" s="118"/>
      <c r="D245" s="118">
        <v>3531</v>
      </c>
      <c r="E245" s="119" t="s">
        <v>190</v>
      </c>
      <c r="F245" s="104">
        <v>15439873</v>
      </c>
      <c r="G245" s="104">
        <v>4703333</v>
      </c>
      <c r="H245" s="104">
        <v>4703333</v>
      </c>
    </row>
    <row r="246" spans="1:8" s="40" customFormat="1" ht="31.5" x14ac:dyDescent="0.25">
      <c r="A246" s="14"/>
      <c r="B246" s="55"/>
      <c r="C246" s="73"/>
      <c r="D246" s="24">
        <v>369</v>
      </c>
      <c r="E246" s="25" t="s">
        <v>185</v>
      </c>
      <c r="F246" s="26">
        <f>SUM(F247)</f>
        <v>0</v>
      </c>
      <c r="G246" s="26">
        <f t="shared" ref="G246:H246" si="91">SUM(G247)</f>
        <v>0</v>
      </c>
      <c r="H246" s="26">
        <f t="shared" si="91"/>
        <v>0</v>
      </c>
    </row>
    <row r="247" spans="1:8" x14ac:dyDescent="0.25">
      <c r="A247" s="14"/>
      <c r="B247" s="118"/>
      <c r="C247" s="118"/>
      <c r="D247" s="118">
        <v>3691</v>
      </c>
      <c r="E247" s="157"/>
      <c r="F247" s="104">
        <v>0</v>
      </c>
      <c r="G247" s="104">
        <v>0</v>
      </c>
      <c r="H247" s="104">
        <v>0</v>
      </c>
    </row>
    <row r="248" spans="1:8" x14ac:dyDescent="0.25">
      <c r="A248" s="14"/>
      <c r="B248" s="55"/>
      <c r="C248" s="56"/>
      <c r="D248" s="57">
        <v>368</v>
      </c>
      <c r="E248" s="58" t="s">
        <v>184</v>
      </c>
      <c r="F248" s="26">
        <f>SUM(F249)</f>
        <v>115002794</v>
      </c>
      <c r="G248" s="26">
        <f t="shared" ref="G248:H248" si="92">SUM(G249)</f>
        <v>115424755</v>
      </c>
      <c r="H248" s="26">
        <f t="shared" si="92"/>
        <v>114842458</v>
      </c>
    </row>
    <row r="249" spans="1:8" ht="30" x14ac:dyDescent="0.25">
      <c r="A249" s="14"/>
      <c r="B249" s="118"/>
      <c r="C249" s="118"/>
      <c r="D249" s="118">
        <v>3681</v>
      </c>
      <c r="E249" s="158" t="s">
        <v>151</v>
      </c>
      <c r="F249" s="104">
        <v>115002794</v>
      </c>
      <c r="G249" s="104">
        <v>115424755</v>
      </c>
      <c r="H249" s="104">
        <v>114842458</v>
      </c>
    </row>
    <row r="250" spans="1:8" x14ac:dyDescent="0.25">
      <c r="A250" s="14"/>
      <c r="B250" s="55"/>
      <c r="C250" s="56"/>
      <c r="D250" s="57">
        <v>381</v>
      </c>
      <c r="E250" s="58" t="s">
        <v>41</v>
      </c>
      <c r="F250" s="26">
        <f>SUM(F251)</f>
        <v>8187850</v>
      </c>
      <c r="G250" s="26">
        <f t="shared" ref="G250:H250" si="93">SUM(G251)</f>
        <v>5440000</v>
      </c>
      <c r="H250" s="26">
        <f t="shared" si="93"/>
        <v>0</v>
      </c>
    </row>
    <row r="251" spans="1:8" x14ac:dyDescent="0.25">
      <c r="A251" s="14"/>
      <c r="B251" s="118"/>
      <c r="C251" s="120"/>
      <c r="D251" s="121">
        <v>3813</v>
      </c>
      <c r="E251" s="122" t="s">
        <v>17</v>
      </c>
      <c r="F251" s="104">
        <v>8187850</v>
      </c>
      <c r="G251" s="104">
        <v>5440000</v>
      </c>
      <c r="H251" s="104">
        <v>0</v>
      </c>
    </row>
    <row r="252" spans="1:8" x14ac:dyDescent="0.25">
      <c r="A252" s="14"/>
      <c r="B252" s="22"/>
      <c r="C252" s="23"/>
      <c r="D252" s="24">
        <v>412</v>
      </c>
      <c r="E252" s="25" t="s">
        <v>61</v>
      </c>
      <c r="F252" s="26">
        <f>SUM(F253)</f>
        <v>3117</v>
      </c>
      <c r="G252" s="26">
        <f t="shared" ref="G252:H252" si="94">SUM(G253)</f>
        <v>3117</v>
      </c>
      <c r="H252" s="26">
        <f t="shared" si="94"/>
        <v>3117</v>
      </c>
    </row>
    <row r="253" spans="1:8" x14ac:dyDescent="0.25">
      <c r="A253" s="14"/>
      <c r="B253" s="118"/>
      <c r="C253" s="118"/>
      <c r="D253" s="159">
        <v>4123</v>
      </c>
      <c r="E253" s="119" t="s">
        <v>62</v>
      </c>
      <c r="F253" s="104">
        <v>3117</v>
      </c>
      <c r="G253" s="104">
        <v>3117</v>
      </c>
      <c r="H253" s="104">
        <v>3117</v>
      </c>
    </row>
    <row r="254" spans="1:8" x14ac:dyDescent="0.25">
      <c r="A254" s="14"/>
      <c r="B254" s="22"/>
      <c r="C254" s="23"/>
      <c r="D254" s="24">
        <v>422</v>
      </c>
      <c r="E254" s="25" t="s">
        <v>114</v>
      </c>
      <c r="F254" s="26">
        <f>SUM(F255+F256)</f>
        <v>92782</v>
      </c>
      <c r="G254" s="26">
        <f t="shared" ref="G254:H254" si="95">SUM(G255+G256)</f>
        <v>82592</v>
      </c>
      <c r="H254" s="26">
        <f t="shared" si="95"/>
        <v>82592</v>
      </c>
    </row>
    <row r="255" spans="1:8" x14ac:dyDescent="0.25">
      <c r="A255" s="14"/>
      <c r="B255" s="118"/>
      <c r="C255" s="118"/>
      <c r="D255" s="118">
        <v>4221</v>
      </c>
      <c r="E255" s="122" t="s">
        <v>63</v>
      </c>
      <c r="F255" s="104">
        <v>78757</v>
      </c>
      <c r="G255" s="104">
        <v>68567</v>
      </c>
      <c r="H255" s="104">
        <v>68567</v>
      </c>
    </row>
    <row r="256" spans="1:8" x14ac:dyDescent="0.25">
      <c r="A256" s="14"/>
      <c r="B256" s="118"/>
      <c r="C256" s="118"/>
      <c r="D256" s="118">
        <v>4222</v>
      </c>
      <c r="E256" s="122" t="s">
        <v>115</v>
      </c>
      <c r="F256" s="104">
        <v>14025</v>
      </c>
      <c r="G256" s="104">
        <v>14025</v>
      </c>
      <c r="H256" s="104">
        <v>14025</v>
      </c>
    </row>
    <row r="257" spans="1:8" x14ac:dyDescent="0.25">
      <c r="A257" s="14"/>
      <c r="B257" s="22"/>
      <c r="C257" s="23"/>
      <c r="D257" s="24">
        <v>426</v>
      </c>
      <c r="E257" s="25" t="s">
        <v>117</v>
      </c>
      <c r="F257" s="26">
        <f>SUM(F258)</f>
        <v>4607000</v>
      </c>
      <c r="G257" s="26">
        <f t="shared" ref="G257:H257" si="96">SUM(G258)</f>
        <v>0</v>
      </c>
      <c r="H257" s="26">
        <f t="shared" si="96"/>
        <v>0</v>
      </c>
    </row>
    <row r="258" spans="1:8" x14ac:dyDescent="0.25">
      <c r="A258" s="14"/>
      <c r="B258" s="147"/>
      <c r="C258" s="148"/>
      <c r="D258" s="149">
        <v>4262</v>
      </c>
      <c r="E258" s="150" t="s">
        <v>117</v>
      </c>
      <c r="F258" s="103">
        <v>4607000</v>
      </c>
      <c r="G258" s="103">
        <v>0</v>
      </c>
      <c r="H258" s="103">
        <v>0</v>
      </c>
    </row>
    <row r="259" spans="1:8" s="40" customFormat="1" x14ac:dyDescent="0.25">
      <c r="A259" s="14" t="s">
        <v>88</v>
      </c>
      <c r="B259" s="48" t="s">
        <v>191</v>
      </c>
      <c r="C259" s="48"/>
      <c r="D259" s="48"/>
      <c r="E259" s="16" t="s">
        <v>192</v>
      </c>
      <c r="F259" s="17">
        <f>SUM(F260+F299)</f>
        <v>10955780</v>
      </c>
      <c r="G259" s="17">
        <f t="shared" ref="G259:H259" si="97">SUM(G260+G299)</f>
        <v>0</v>
      </c>
      <c r="H259" s="17">
        <f t="shared" si="97"/>
        <v>0</v>
      </c>
    </row>
    <row r="260" spans="1:8" x14ac:dyDescent="0.25">
      <c r="A260" s="18"/>
      <c r="B260" s="19"/>
      <c r="C260" s="18"/>
      <c r="D260" s="18">
        <v>12</v>
      </c>
      <c r="E260" s="20" t="s">
        <v>55</v>
      </c>
      <c r="F260" s="21">
        <f>SUM(F261+F265+F267+F270+F274+F276+F283+F285+F288+F290+F292+F294+F297)</f>
        <v>1650000</v>
      </c>
      <c r="G260" s="21">
        <f t="shared" ref="G260:H260" si="98">SUM(G261+G265+G267+G270+G274+G276+G283+G285+G288+G290+G292+G294+G297)</f>
        <v>0</v>
      </c>
      <c r="H260" s="21">
        <f t="shared" si="98"/>
        <v>0</v>
      </c>
    </row>
    <row r="261" spans="1:8" s="40" customFormat="1" x14ac:dyDescent="0.25">
      <c r="A261" s="14"/>
      <c r="B261" s="55"/>
      <c r="C261" s="56"/>
      <c r="D261" s="57">
        <v>311</v>
      </c>
      <c r="E261" s="58" t="s">
        <v>89</v>
      </c>
      <c r="F261" s="26">
        <f>SUM(F262+F263+F264)</f>
        <v>60000</v>
      </c>
      <c r="G261" s="26">
        <f t="shared" ref="G261:H261" si="99">SUM(G262+G263+G264)</f>
        <v>0</v>
      </c>
      <c r="H261" s="26">
        <f t="shared" si="99"/>
        <v>0</v>
      </c>
    </row>
    <row r="262" spans="1:8" x14ac:dyDescent="0.25">
      <c r="A262" s="14"/>
      <c r="B262" s="69"/>
      <c r="C262" s="81"/>
      <c r="D262" s="72">
        <v>3111</v>
      </c>
      <c r="E262" s="70" t="s">
        <v>90</v>
      </c>
      <c r="F262" s="38">
        <v>60000</v>
      </c>
      <c r="G262" s="38">
        <v>0</v>
      </c>
      <c r="H262" s="38">
        <v>0</v>
      </c>
    </row>
    <row r="263" spans="1:8" x14ac:dyDescent="0.25">
      <c r="A263" s="14"/>
      <c r="B263" s="69"/>
      <c r="C263" s="81"/>
      <c r="D263" s="72">
        <v>3113</v>
      </c>
      <c r="E263" s="70" t="s">
        <v>123</v>
      </c>
      <c r="F263" s="38">
        <v>0</v>
      </c>
      <c r="G263" s="38">
        <v>0</v>
      </c>
      <c r="H263" s="38">
        <v>0</v>
      </c>
    </row>
    <row r="264" spans="1:8" x14ac:dyDescent="0.25">
      <c r="A264" s="14"/>
      <c r="B264" s="69"/>
      <c r="C264" s="81"/>
      <c r="D264" s="72">
        <v>3114</v>
      </c>
      <c r="E264" s="70" t="s">
        <v>124</v>
      </c>
      <c r="F264" s="38">
        <v>0</v>
      </c>
      <c r="G264" s="38">
        <v>0</v>
      </c>
      <c r="H264" s="38">
        <v>0</v>
      </c>
    </row>
    <row r="265" spans="1:8" s="40" customFormat="1" x14ac:dyDescent="0.25">
      <c r="A265" s="14"/>
      <c r="B265" s="55"/>
      <c r="C265" s="56"/>
      <c r="D265" s="57">
        <v>312</v>
      </c>
      <c r="E265" s="25" t="s">
        <v>94</v>
      </c>
      <c r="F265" s="26">
        <f>SUM(F266)</f>
        <v>0</v>
      </c>
      <c r="G265" s="26">
        <f t="shared" ref="G265:H265" si="100">SUM(G266)</f>
        <v>0</v>
      </c>
      <c r="H265" s="26">
        <f t="shared" si="100"/>
        <v>0</v>
      </c>
    </row>
    <row r="266" spans="1:8" x14ac:dyDescent="0.25">
      <c r="A266" s="14"/>
      <c r="B266" s="69"/>
      <c r="C266" s="81"/>
      <c r="D266" s="72">
        <v>3121</v>
      </c>
      <c r="E266" s="70" t="s">
        <v>94</v>
      </c>
      <c r="F266" s="38">
        <v>0</v>
      </c>
      <c r="G266" s="38">
        <v>0</v>
      </c>
      <c r="H266" s="38">
        <v>0</v>
      </c>
    </row>
    <row r="267" spans="1:8" s="40" customFormat="1" x14ac:dyDescent="0.25">
      <c r="A267" s="14"/>
      <c r="B267" s="55"/>
      <c r="C267" s="56"/>
      <c r="D267" s="57">
        <v>313</v>
      </c>
      <c r="E267" s="58" t="s">
        <v>91</v>
      </c>
      <c r="F267" s="26">
        <f>SUM(F268+F269)</f>
        <v>6000</v>
      </c>
      <c r="G267" s="26">
        <f t="shared" ref="G267:H267" si="101">SUM(G268+G269)</f>
        <v>0</v>
      </c>
      <c r="H267" s="26">
        <f t="shared" si="101"/>
        <v>0</v>
      </c>
    </row>
    <row r="268" spans="1:8" x14ac:dyDescent="0.25">
      <c r="A268" s="14"/>
      <c r="B268" s="69"/>
      <c r="C268" s="81"/>
      <c r="D268" s="72">
        <v>3132</v>
      </c>
      <c r="E268" s="70" t="s">
        <v>95</v>
      </c>
      <c r="F268" s="38">
        <v>6000</v>
      </c>
      <c r="G268" s="38">
        <v>0</v>
      </c>
      <c r="H268" s="38">
        <v>0</v>
      </c>
    </row>
    <row r="269" spans="1:8" x14ac:dyDescent="0.25">
      <c r="A269" s="14"/>
      <c r="B269" s="69"/>
      <c r="C269" s="81"/>
      <c r="D269" s="72">
        <v>3133</v>
      </c>
      <c r="E269" s="70" t="s">
        <v>119</v>
      </c>
      <c r="F269" s="38">
        <v>0</v>
      </c>
      <c r="G269" s="38">
        <v>0</v>
      </c>
      <c r="H269" s="38">
        <v>0</v>
      </c>
    </row>
    <row r="270" spans="1:8" s="40" customFormat="1" x14ac:dyDescent="0.25">
      <c r="A270" s="14"/>
      <c r="B270" s="55"/>
      <c r="C270" s="56"/>
      <c r="D270" s="57">
        <v>321</v>
      </c>
      <c r="E270" s="58" t="s">
        <v>25</v>
      </c>
      <c r="F270" s="26">
        <f>SUM(F271+F272+F273)</f>
        <v>3000</v>
      </c>
      <c r="G270" s="26">
        <f t="shared" ref="G270:H270" si="102">SUM(G271+G272+G273)</f>
        <v>0</v>
      </c>
      <c r="H270" s="26">
        <f t="shared" si="102"/>
        <v>0</v>
      </c>
    </row>
    <row r="271" spans="1:8" x14ac:dyDescent="0.25">
      <c r="A271" s="14"/>
      <c r="B271" s="69"/>
      <c r="C271" s="81"/>
      <c r="D271" s="72">
        <v>3211</v>
      </c>
      <c r="E271" s="70" t="s">
        <v>26</v>
      </c>
      <c r="F271" s="38">
        <v>3000</v>
      </c>
      <c r="G271" s="38">
        <v>0</v>
      </c>
      <c r="H271" s="38">
        <v>0</v>
      </c>
    </row>
    <row r="272" spans="1:8" ht="30" x14ac:dyDescent="0.25">
      <c r="A272" s="14"/>
      <c r="B272" s="69"/>
      <c r="C272" s="81"/>
      <c r="D272" s="72">
        <v>3212</v>
      </c>
      <c r="E272" s="70" t="s">
        <v>96</v>
      </c>
      <c r="F272" s="38">
        <v>0</v>
      </c>
      <c r="G272" s="38">
        <v>0</v>
      </c>
      <c r="H272" s="38">
        <v>0</v>
      </c>
    </row>
    <row r="273" spans="1:8" x14ac:dyDescent="0.25">
      <c r="A273" s="14"/>
      <c r="B273" s="69"/>
      <c r="C273" s="81"/>
      <c r="D273" s="72">
        <v>3213</v>
      </c>
      <c r="E273" s="70" t="s">
        <v>97</v>
      </c>
      <c r="F273" s="38">
        <v>0</v>
      </c>
      <c r="G273" s="38">
        <v>0</v>
      </c>
      <c r="H273" s="38">
        <v>0</v>
      </c>
    </row>
    <row r="274" spans="1:8" s="40" customFormat="1" x14ac:dyDescent="0.25">
      <c r="A274" s="14"/>
      <c r="B274" s="55"/>
      <c r="C274" s="56"/>
      <c r="D274" s="57">
        <v>322</v>
      </c>
      <c r="E274" s="58" t="s">
        <v>193</v>
      </c>
      <c r="F274" s="26">
        <f>SUM(F275)</f>
        <v>0</v>
      </c>
      <c r="G274" s="26">
        <f t="shared" ref="G274:H274" si="103">SUM(G275)</f>
        <v>0</v>
      </c>
      <c r="H274" s="26">
        <f t="shared" si="103"/>
        <v>0</v>
      </c>
    </row>
    <row r="275" spans="1:8" s="40" customFormat="1" x14ac:dyDescent="0.25">
      <c r="A275" s="14"/>
      <c r="B275" s="69"/>
      <c r="C275" s="71"/>
      <c r="D275" s="72">
        <v>3221</v>
      </c>
      <c r="E275" s="82" t="s">
        <v>98</v>
      </c>
      <c r="F275" s="37">
        <v>0</v>
      </c>
      <c r="G275" s="37">
        <v>0</v>
      </c>
      <c r="H275" s="37">
        <v>0</v>
      </c>
    </row>
    <row r="276" spans="1:8" s="40" customFormat="1" x14ac:dyDescent="0.25">
      <c r="A276" s="14"/>
      <c r="B276" s="55"/>
      <c r="C276" s="56"/>
      <c r="D276" s="57">
        <v>323</v>
      </c>
      <c r="E276" s="58" t="s">
        <v>28</v>
      </c>
      <c r="F276" s="26">
        <f>SUM(F277+F278+F279+F280+F281+F282)</f>
        <v>327750</v>
      </c>
      <c r="G276" s="26">
        <f t="shared" ref="G276:H276" si="104">SUM(G277+G278+G279+G280+G281+G282)</f>
        <v>0</v>
      </c>
      <c r="H276" s="26">
        <f t="shared" si="104"/>
        <v>0</v>
      </c>
    </row>
    <row r="277" spans="1:8" s="40" customFormat="1" x14ac:dyDescent="0.25">
      <c r="A277" s="14"/>
      <c r="B277" s="69"/>
      <c r="C277" s="81"/>
      <c r="D277" s="72">
        <v>3231</v>
      </c>
      <c r="E277" s="70" t="s">
        <v>194</v>
      </c>
      <c r="F277" s="38">
        <v>0</v>
      </c>
      <c r="G277" s="37">
        <v>0</v>
      </c>
      <c r="H277" s="37">
        <v>0</v>
      </c>
    </row>
    <row r="278" spans="1:8" x14ac:dyDescent="0.25">
      <c r="A278" s="14"/>
      <c r="B278" s="69"/>
      <c r="C278" s="81"/>
      <c r="D278" s="72">
        <v>3233</v>
      </c>
      <c r="E278" s="70" t="s">
        <v>44</v>
      </c>
      <c r="F278" s="38">
        <v>0</v>
      </c>
      <c r="G278" s="38">
        <v>0</v>
      </c>
      <c r="H278" s="38">
        <v>0</v>
      </c>
    </row>
    <row r="279" spans="1:8" x14ac:dyDescent="0.25">
      <c r="A279" s="14"/>
      <c r="B279" s="64"/>
      <c r="C279" s="65"/>
      <c r="D279" s="66">
        <v>3235</v>
      </c>
      <c r="E279" s="67" t="s">
        <v>30</v>
      </c>
      <c r="F279" s="38">
        <v>0</v>
      </c>
      <c r="G279" s="38">
        <v>0</v>
      </c>
      <c r="H279" s="38">
        <v>0</v>
      </c>
    </row>
    <row r="280" spans="1:8" x14ac:dyDescent="0.25">
      <c r="A280" s="14"/>
      <c r="B280" s="69"/>
      <c r="C280" s="81"/>
      <c r="D280" s="72">
        <v>3237</v>
      </c>
      <c r="E280" s="70" t="s">
        <v>29</v>
      </c>
      <c r="F280" s="38">
        <v>147750</v>
      </c>
      <c r="G280" s="38">
        <v>0</v>
      </c>
      <c r="H280" s="38">
        <v>0</v>
      </c>
    </row>
    <row r="281" spans="1:8" x14ac:dyDescent="0.25">
      <c r="A281" s="14"/>
      <c r="B281" s="69"/>
      <c r="C281" s="81"/>
      <c r="D281" s="72">
        <v>3238</v>
      </c>
      <c r="E281" s="70" t="s">
        <v>57</v>
      </c>
      <c r="F281" s="38">
        <v>180000</v>
      </c>
      <c r="G281" s="38">
        <v>0</v>
      </c>
      <c r="H281" s="38">
        <v>0</v>
      </c>
    </row>
    <row r="282" spans="1:8" x14ac:dyDescent="0.25">
      <c r="A282" s="14"/>
      <c r="B282" s="69"/>
      <c r="C282" s="81"/>
      <c r="D282" s="72">
        <v>3239</v>
      </c>
      <c r="E282" s="70" t="s">
        <v>31</v>
      </c>
      <c r="F282" s="38">
        <v>0</v>
      </c>
      <c r="G282" s="38">
        <v>0</v>
      </c>
      <c r="H282" s="38">
        <v>0</v>
      </c>
    </row>
    <row r="283" spans="1:8" s="40" customFormat="1" ht="31.5" x14ac:dyDescent="0.25">
      <c r="A283" s="14"/>
      <c r="B283" s="55"/>
      <c r="C283" s="56"/>
      <c r="D283" s="57">
        <v>324</v>
      </c>
      <c r="E283" s="25" t="s">
        <v>46</v>
      </c>
      <c r="F283" s="26">
        <f>SUM(F284)</f>
        <v>14100</v>
      </c>
      <c r="G283" s="26">
        <f t="shared" ref="G283:H283" si="105">SUM(G284)</f>
        <v>0</v>
      </c>
      <c r="H283" s="26">
        <f t="shared" si="105"/>
        <v>0</v>
      </c>
    </row>
    <row r="284" spans="1:8" s="40" customFormat="1" x14ac:dyDescent="0.25">
      <c r="A284" s="14"/>
      <c r="B284" s="69"/>
      <c r="C284" s="81"/>
      <c r="D284" s="72">
        <v>3241</v>
      </c>
      <c r="E284" s="36" t="s">
        <v>46</v>
      </c>
      <c r="F284" s="38">
        <v>14100</v>
      </c>
      <c r="G284" s="38">
        <v>0</v>
      </c>
      <c r="H284" s="38">
        <v>0</v>
      </c>
    </row>
    <row r="285" spans="1:8" s="40" customFormat="1" x14ac:dyDescent="0.25">
      <c r="A285" s="14"/>
      <c r="B285" s="55"/>
      <c r="C285" s="56"/>
      <c r="D285" s="57">
        <v>329</v>
      </c>
      <c r="E285" s="25" t="s">
        <v>32</v>
      </c>
      <c r="F285" s="26">
        <f>SUM(F286+F287)</f>
        <v>0</v>
      </c>
      <c r="G285" s="26">
        <f t="shared" ref="G285:H285" si="106">SUM(G286+G287)</f>
        <v>0</v>
      </c>
      <c r="H285" s="26">
        <f t="shared" si="106"/>
        <v>0</v>
      </c>
    </row>
    <row r="286" spans="1:8" x14ac:dyDescent="0.25">
      <c r="A286" s="14"/>
      <c r="B286" s="69"/>
      <c r="C286" s="81"/>
      <c r="D286" s="72">
        <v>3293</v>
      </c>
      <c r="E286" s="70" t="s">
        <v>33</v>
      </c>
      <c r="F286" s="38">
        <v>0</v>
      </c>
      <c r="G286" s="38">
        <v>0</v>
      </c>
      <c r="H286" s="38">
        <v>0</v>
      </c>
    </row>
    <row r="287" spans="1:8" x14ac:dyDescent="0.25">
      <c r="A287" s="14"/>
      <c r="B287" s="64"/>
      <c r="C287" s="81"/>
      <c r="D287" s="66">
        <v>3299</v>
      </c>
      <c r="E287" s="67" t="s">
        <v>32</v>
      </c>
      <c r="F287" s="38">
        <v>0</v>
      </c>
      <c r="G287" s="38">
        <v>0</v>
      </c>
      <c r="H287" s="38">
        <v>0</v>
      </c>
    </row>
    <row r="288" spans="1:8" ht="47.25" x14ac:dyDescent="0.25">
      <c r="A288" s="14"/>
      <c r="B288" s="55"/>
      <c r="C288" s="56"/>
      <c r="D288" s="57">
        <v>352</v>
      </c>
      <c r="E288" s="25" t="s">
        <v>187</v>
      </c>
      <c r="F288" s="26">
        <f>SUM(F289)</f>
        <v>0</v>
      </c>
      <c r="G288" s="26">
        <f t="shared" ref="G288:H288" si="107">SUM(G289)</f>
        <v>0</v>
      </c>
      <c r="H288" s="26">
        <f t="shared" si="107"/>
        <v>0</v>
      </c>
    </row>
    <row r="289" spans="1:8" ht="30" x14ac:dyDescent="0.25">
      <c r="A289" s="14"/>
      <c r="B289" s="69"/>
      <c r="C289" s="81"/>
      <c r="D289" s="72">
        <v>3522</v>
      </c>
      <c r="E289" s="30" t="s">
        <v>174</v>
      </c>
      <c r="F289" s="37">
        <v>0</v>
      </c>
      <c r="G289" s="37">
        <v>0</v>
      </c>
      <c r="H289" s="37">
        <v>0</v>
      </c>
    </row>
    <row r="290" spans="1:8" s="40" customFormat="1" x14ac:dyDescent="0.25">
      <c r="A290" s="14"/>
      <c r="B290" s="55"/>
      <c r="C290" s="56"/>
      <c r="D290" s="57">
        <v>381</v>
      </c>
      <c r="E290" s="25" t="s">
        <v>41</v>
      </c>
      <c r="F290" s="26">
        <f>SUM(F291)</f>
        <v>661895</v>
      </c>
      <c r="G290" s="26">
        <f t="shared" ref="G290:H290" si="108">SUM(G291)</f>
        <v>0</v>
      </c>
      <c r="H290" s="26">
        <f t="shared" si="108"/>
        <v>0</v>
      </c>
    </row>
    <row r="291" spans="1:8" x14ac:dyDescent="0.25">
      <c r="A291" s="43"/>
      <c r="B291" s="69"/>
      <c r="C291" s="81"/>
      <c r="D291" s="72">
        <v>3811</v>
      </c>
      <c r="E291" s="36" t="s">
        <v>17</v>
      </c>
      <c r="F291" s="38">
        <v>661895</v>
      </c>
      <c r="G291" s="38">
        <v>0</v>
      </c>
      <c r="H291" s="38">
        <v>0</v>
      </c>
    </row>
    <row r="292" spans="1:8" s="40" customFormat="1" x14ac:dyDescent="0.25">
      <c r="A292" s="14"/>
      <c r="B292" s="22"/>
      <c r="C292" s="23"/>
      <c r="D292" s="24">
        <v>412</v>
      </c>
      <c r="E292" s="25" t="s">
        <v>61</v>
      </c>
      <c r="F292" s="26">
        <f>SUM(F293)</f>
        <v>0</v>
      </c>
      <c r="G292" s="26">
        <f t="shared" ref="G292:H292" si="109">SUM(G293)</f>
        <v>0</v>
      </c>
      <c r="H292" s="26">
        <f t="shared" si="109"/>
        <v>0</v>
      </c>
    </row>
    <row r="293" spans="1:8" x14ac:dyDescent="0.25">
      <c r="A293" s="14"/>
      <c r="B293" s="69"/>
      <c r="C293" s="81"/>
      <c r="D293" s="72">
        <v>4123</v>
      </c>
      <c r="E293" s="70" t="s">
        <v>62</v>
      </c>
      <c r="F293" s="38">
        <v>0</v>
      </c>
      <c r="G293" s="38">
        <v>0</v>
      </c>
      <c r="H293" s="38">
        <v>0</v>
      </c>
    </row>
    <row r="294" spans="1:8" s="40" customFormat="1" x14ac:dyDescent="0.25">
      <c r="A294" s="14"/>
      <c r="B294" s="22"/>
      <c r="C294" s="23"/>
      <c r="D294" s="24">
        <v>422</v>
      </c>
      <c r="E294" s="25" t="s">
        <v>114</v>
      </c>
      <c r="F294" s="26">
        <f>SUM(F295+F296)</f>
        <v>0</v>
      </c>
      <c r="G294" s="26">
        <f t="shared" ref="G294:H294" si="110">SUM(G295+G296)</f>
        <v>0</v>
      </c>
      <c r="H294" s="26">
        <f t="shared" si="110"/>
        <v>0</v>
      </c>
    </row>
    <row r="295" spans="1:8" x14ac:dyDescent="0.25">
      <c r="A295" s="14"/>
      <c r="B295" s="69"/>
      <c r="C295" s="81"/>
      <c r="D295" s="72">
        <v>4221</v>
      </c>
      <c r="E295" s="70" t="s">
        <v>63</v>
      </c>
      <c r="F295" s="38">
        <v>0</v>
      </c>
      <c r="G295" s="38">
        <v>0</v>
      </c>
      <c r="H295" s="38">
        <v>0</v>
      </c>
    </row>
    <row r="296" spans="1:8" x14ac:dyDescent="0.25">
      <c r="A296" s="14"/>
      <c r="B296" s="69"/>
      <c r="C296" s="81"/>
      <c r="D296" s="72">
        <v>4222</v>
      </c>
      <c r="E296" s="70" t="s">
        <v>115</v>
      </c>
      <c r="F296" s="38">
        <v>0</v>
      </c>
      <c r="G296" s="38">
        <v>0</v>
      </c>
      <c r="H296" s="38">
        <v>0</v>
      </c>
    </row>
    <row r="297" spans="1:8" s="40" customFormat="1" x14ac:dyDescent="0.25">
      <c r="A297" s="14"/>
      <c r="B297" s="22"/>
      <c r="C297" s="23"/>
      <c r="D297" s="24">
        <v>426</v>
      </c>
      <c r="E297" s="25" t="s">
        <v>135</v>
      </c>
      <c r="F297" s="26">
        <f>SUM(F298)</f>
        <v>577255</v>
      </c>
      <c r="G297" s="26">
        <v>0</v>
      </c>
      <c r="H297" s="26">
        <v>0</v>
      </c>
    </row>
    <row r="298" spans="1:8" x14ac:dyDescent="0.25">
      <c r="A298" s="14"/>
      <c r="B298" s="69"/>
      <c r="C298" s="81"/>
      <c r="D298" s="72">
        <v>4262</v>
      </c>
      <c r="E298" s="70" t="s">
        <v>117</v>
      </c>
      <c r="F298" s="38">
        <v>577255</v>
      </c>
      <c r="G298" s="38">
        <v>0</v>
      </c>
      <c r="H298" s="38">
        <v>0</v>
      </c>
    </row>
    <row r="299" spans="1:8" x14ac:dyDescent="0.25">
      <c r="A299" s="18"/>
      <c r="B299" s="19"/>
      <c r="C299" s="18"/>
      <c r="D299" s="18">
        <v>563</v>
      </c>
      <c r="E299" s="20" t="s">
        <v>195</v>
      </c>
      <c r="F299" s="21">
        <f>SUM(F300+F304+F306+F309+F313+F315+F322+F324+F327+F329+F331+F333+F335+F337+F340)</f>
        <v>9305780</v>
      </c>
      <c r="G299" s="21">
        <f t="shared" ref="G299:H299" si="111">SUM(G300+G304+G306+G309+G313+G315+G322+G324+G327+G329+G331+G333+G335+G337+G340)</f>
        <v>0</v>
      </c>
      <c r="H299" s="21">
        <f t="shared" si="111"/>
        <v>0</v>
      </c>
    </row>
    <row r="300" spans="1:8" s="40" customFormat="1" x14ac:dyDescent="0.25">
      <c r="A300" s="14"/>
      <c r="B300" s="55"/>
      <c r="C300" s="56"/>
      <c r="D300" s="57">
        <v>311</v>
      </c>
      <c r="E300" s="58" t="s">
        <v>89</v>
      </c>
      <c r="F300" s="26">
        <f>SUM(F301+F302+F303)</f>
        <v>340000</v>
      </c>
      <c r="G300" s="26">
        <f t="shared" ref="G300:H300" si="112">SUM(G301+G302+G303)</f>
        <v>0</v>
      </c>
      <c r="H300" s="26">
        <f t="shared" si="112"/>
        <v>0</v>
      </c>
    </row>
    <row r="301" spans="1:8" x14ac:dyDescent="0.25">
      <c r="A301" s="14"/>
      <c r="B301" s="160">
        <v>563</v>
      </c>
      <c r="C301" s="161"/>
      <c r="D301" s="162">
        <v>3111</v>
      </c>
      <c r="E301" s="163" t="s">
        <v>90</v>
      </c>
      <c r="F301" s="106">
        <v>340000</v>
      </c>
      <c r="G301" s="106">
        <v>0</v>
      </c>
      <c r="H301" s="106">
        <v>0</v>
      </c>
    </row>
    <row r="302" spans="1:8" x14ac:dyDescent="0.25">
      <c r="A302" s="14"/>
      <c r="B302" s="160">
        <v>563</v>
      </c>
      <c r="C302" s="161"/>
      <c r="D302" s="162">
        <v>3113</v>
      </c>
      <c r="E302" s="163" t="s">
        <v>123</v>
      </c>
      <c r="F302" s="106">
        <v>0</v>
      </c>
      <c r="G302" s="106">
        <v>0</v>
      </c>
      <c r="H302" s="106">
        <v>0</v>
      </c>
    </row>
    <row r="303" spans="1:8" x14ac:dyDescent="0.25">
      <c r="A303" s="14"/>
      <c r="B303" s="160">
        <v>563</v>
      </c>
      <c r="C303" s="161"/>
      <c r="D303" s="162">
        <v>3114</v>
      </c>
      <c r="E303" s="163" t="s">
        <v>124</v>
      </c>
      <c r="F303" s="106">
        <v>0</v>
      </c>
      <c r="G303" s="106">
        <v>0</v>
      </c>
      <c r="H303" s="106">
        <v>0</v>
      </c>
    </row>
    <row r="304" spans="1:8" s="40" customFormat="1" x14ac:dyDescent="0.25">
      <c r="A304" s="14"/>
      <c r="B304" s="55"/>
      <c r="C304" s="56"/>
      <c r="D304" s="57">
        <v>312</v>
      </c>
      <c r="E304" s="25" t="s">
        <v>94</v>
      </c>
      <c r="F304" s="26">
        <f>SUM(F305)</f>
        <v>0</v>
      </c>
      <c r="G304" s="26">
        <f t="shared" ref="G304:H304" si="113">SUM(G305)</f>
        <v>0</v>
      </c>
      <c r="H304" s="26">
        <f t="shared" si="113"/>
        <v>0</v>
      </c>
    </row>
    <row r="305" spans="1:8" x14ac:dyDescent="0.25">
      <c r="A305" s="14"/>
      <c r="B305" s="160">
        <v>563</v>
      </c>
      <c r="C305" s="161"/>
      <c r="D305" s="162">
        <v>3121</v>
      </c>
      <c r="E305" s="163" t="s">
        <v>94</v>
      </c>
      <c r="F305" s="106">
        <v>0</v>
      </c>
      <c r="G305" s="106">
        <v>0</v>
      </c>
      <c r="H305" s="106">
        <v>0</v>
      </c>
    </row>
    <row r="306" spans="1:8" s="40" customFormat="1" x14ac:dyDescent="0.25">
      <c r="A306" s="14"/>
      <c r="B306" s="55"/>
      <c r="C306" s="56"/>
      <c r="D306" s="57">
        <v>313</v>
      </c>
      <c r="E306" s="58" t="s">
        <v>91</v>
      </c>
      <c r="F306" s="26">
        <f>SUM(F307+F308)</f>
        <v>34000</v>
      </c>
      <c r="G306" s="26">
        <f t="shared" ref="G306:H306" si="114">SUM(G307+G308)</f>
        <v>0</v>
      </c>
      <c r="H306" s="26">
        <f t="shared" si="114"/>
        <v>0</v>
      </c>
    </row>
    <row r="307" spans="1:8" x14ac:dyDescent="0.25">
      <c r="A307" s="14"/>
      <c r="B307" s="164">
        <v>563</v>
      </c>
      <c r="C307" s="165"/>
      <c r="D307" s="166">
        <v>3132</v>
      </c>
      <c r="E307" s="167" t="s">
        <v>95</v>
      </c>
      <c r="F307" s="106">
        <v>34000</v>
      </c>
      <c r="G307" s="106"/>
      <c r="H307" s="106"/>
    </row>
    <row r="308" spans="1:8" x14ac:dyDescent="0.25">
      <c r="A308" s="14"/>
      <c r="B308" s="164">
        <v>563</v>
      </c>
      <c r="C308" s="165"/>
      <c r="D308" s="166">
        <v>3133</v>
      </c>
      <c r="E308" s="167" t="s">
        <v>119</v>
      </c>
      <c r="F308" s="106"/>
      <c r="G308" s="106">
        <v>0</v>
      </c>
      <c r="H308" s="106">
        <v>0</v>
      </c>
    </row>
    <row r="309" spans="1:8" s="40" customFormat="1" x14ac:dyDescent="0.25">
      <c r="A309" s="14"/>
      <c r="B309" s="55"/>
      <c r="C309" s="56"/>
      <c r="D309" s="57">
        <v>321</v>
      </c>
      <c r="E309" s="58" t="s">
        <v>25</v>
      </c>
      <c r="F309" s="26">
        <f>SUM(F310+F311+F312)</f>
        <v>17000</v>
      </c>
      <c r="G309" s="26">
        <f t="shared" ref="G309:H309" si="115">SUM(G310+G311+G312)</f>
        <v>0</v>
      </c>
      <c r="H309" s="26">
        <f t="shared" si="115"/>
        <v>0</v>
      </c>
    </row>
    <row r="310" spans="1:8" x14ac:dyDescent="0.25">
      <c r="A310" s="14"/>
      <c r="B310" s="160">
        <v>563</v>
      </c>
      <c r="C310" s="161"/>
      <c r="D310" s="162">
        <v>3211</v>
      </c>
      <c r="E310" s="163" t="s">
        <v>26</v>
      </c>
      <c r="F310" s="106">
        <v>17000</v>
      </c>
      <c r="G310" s="106">
        <v>0</v>
      </c>
      <c r="H310" s="106">
        <v>0</v>
      </c>
    </row>
    <row r="311" spans="1:8" ht="30" x14ac:dyDescent="0.25">
      <c r="A311" s="14"/>
      <c r="B311" s="160">
        <v>563</v>
      </c>
      <c r="C311" s="161"/>
      <c r="D311" s="162">
        <v>3212</v>
      </c>
      <c r="E311" s="163" t="s">
        <v>96</v>
      </c>
      <c r="F311" s="106"/>
      <c r="G311" s="106">
        <v>0</v>
      </c>
      <c r="H311" s="106">
        <v>0</v>
      </c>
    </row>
    <row r="312" spans="1:8" x14ac:dyDescent="0.25">
      <c r="A312" s="14"/>
      <c r="B312" s="160">
        <v>563</v>
      </c>
      <c r="C312" s="161"/>
      <c r="D312" s="162">
        <v>3213</v>
      </c>
      <c r="E312" s="163" t="s">
        <v>97</v>
      </c>
      <c r="F312" s="106">
        <v>0</v>
      </c>
      <c r="G312" s="106">
        <v>0</v>
      </c>
      <c r="H312" s="106">
        <v>0</v>
      </c>
    </row>
    <row r="313" spans="1:8" s="40" customFormat="1" x14ac:dyDescent="0.25">
      <c r="A313" s="14"/>
      <c r="B313" s="55"/>
      <c r="C313" s="56"/>
      <c r="D313" s="57">
        <v>322</v>
      </c>
      <c r="E313" s="58" t="s">
        <v>196</v>
      </c>
      <c r="F313" s="26">
        <f>SUM(F314)</f>
        <v>0</v>
      </c>
      <c r="G313" s="26">
        <f t="shared" ref="G313:H313" si="116">SUM(G314)</f>
        <v>0</v>
      </c>
      <c r="H313" s="26">
        <f t="shared" si="116"/>
        <v>0</v>
      </c>
    </row>
    <row r="314" spans="1:8" s="40" customFormat="1" x14ac:dyDescent="0.25">
      <c r="A314" s="14"/>
      <c r="B314" s="164">
        <v>563</v>
      </c>
      <c r="C314" s="168"/>
      <c r="D314" s="166">
        <v>3221</v>
      </c>
      <c r="E314" s="169" t="s">
        <v>98</v>
      </c>
      <c r="F314" s="170"/>
      <c r="G314" s="170"/>
      <c r="H314" s="170"/>
    </row>
    <row r="315" spans="1:8" s="40" customFormat="1" x14ac:dyDescent="0.25">
      <c r="A315" s="14"/>
      <c r="B315" s="55"/>
      <c r="C315" s="56"/>
      <c r="D315" s="57">
        <v>323</v>
      </c>
      <c r="E315" s="25" t="s">
        <v>28</v>
      </c>
      <c r="F315" s="26">
        <f>SUM(F316+F317+F318+F319+F320+F321)</f>
        <v>1937150</v>
      </c>
      <c r="G315" s="26">
        <f t="shared" ref="G315:H315" si="117">SUM(G316+G317+G318+G319+G320+G321)</f>
        <v>0</v>
      </c>
      <c r="H315" s="26">
        <f t="shared" si="117"/>
        <v>0</v>
      </c>
    </row>
    <row r="316" spans="1:8" s="40" customFormat="1" x14ac:dyDescent="0.25">
      <c r="A316" s="14"/>
      <c r="B316" s="164">
        <v>563</v>
      </c>
      <c r="C316" s="165"/>
      <c r="D316" s="166">
        <v>3231</v>
      </c>
      <c r="E316" s="167" t="s">
        <v>194</v>
      </c>
      <c r="F316" s="106">
        <v>0</v>
      </c>
      <c r="G316" s="170">
        <v>0</v>
      </c>
      <c r="H316" s="170">
        <v>0</v>
      </c>
    </row>
    <row r="317" spans="1:8" x14ac:dyDescent="0.25">
      <c r="A317" s="14"/>
      <c r="B317" s="160">
        <v>563</v>
      </c>
      <c r="C317" s="161"/>
      <c r="D317" s="162">
        <v>3233</v>
      </c>
      <c r="E317" s="163" t="s">
        <v>44</v>
      </c>
      <c r="F317" s="106"/>
      <c r="G317" s="106">
        <v>0</v>
      </c>
      <c r="H317" s="106">
        <v>0</v>
      </c>
    </row>
    <row r="318" spans="1:8" x14ac:dyDescent="0.25">
      <c r="A318" s="14"/>
      <c r="B318" s="160">
        <v>563</v>
      </c>
      <c r="C318" s="161"/>
      <c r="D318" s="162">
        <v>3235</v>
      </c>
      <c r="E318" s="163" t="s">
        <v>92</v>
      </c>
      <c r="F318" s="106"/>
      <c r="G318" s="106">
        <v>0</v>
      </c>
      <c r="H318" s="106">
        <v>0</v>
      </c>
    </row>
    <row r="319" spans="1:8" x14ac:dyDescent="0.25">
      <c r="A319" s="14"/>
      <c r="B319" s="160">
        <v>563</v>
      </c>
      <c r="C319" s="161"/>
      <c r="D319" s="162">
        <v>3237</v>
      </c>
      <c r="E319" s="163" t="s">
        <v>29</v>
      </c>
      <c r="F319" s="106">
        <v>837250</v>
      </c>
      <c r="G319" s="106"/>
      <c r="H319" s="106"/>
    </row>
    <row r="320" spans="1:8" x14ac:dyDescent="0.25">
      <c r="A320" s="14"/>
      <c r="B320" s="160">
        <v>563</v>
      </c>
      <c r="C320" s="161"/>
      <c r="D320" s="162">
        <v>3238</v>
      </c>
      <c r="E320" s="163" t="s">
        <v>57</v>
      </c>
      <c r="F320" s="106">
        <v>1020000</v>
      </c>
      <c r="G320" s="106">
        <v>0</v>
      </c>
      <c r="H320" s="106">
        <v>0</v>
      </c>
    </row>
    <row r="321" spans="1:8" x14ac:dyDescent="0.25">
      <c r="A321" s="14"/>
      <c r="B321" s="160">
        <v>563</v>
      </c>
      <c r="C321" s="161"/>
      <c r="D321" s="162">
        <v>3239</v>
      </c>
      <c r="E321" s="163" t="s">
        <v>31</v>
      </c>
      <c r="F321" s="106">
        <v>79900</v>
      </c>
      <c r="G321" s="106"/>
      <c r="H321" s="106"/>
    </row>
    <row r="322" spans="1:8" s="40" customFormat="1" ht="31.5" x14ac:dyDescent="0.25">
      <c r="A322" s="14"/>
      <c r="B322" s="55"/>
      <c r="C322" s="56"/>
      <c r="D322" s="57">
        <v>324</v>
      </c>
      <c r="E322" s="25" t="s">
        <v>46</v>
      </c>
      <c r="F322" s="26">
        <f>SUM(F323)</f>
        <v>0</v>
      </c>
      <c r="G322" s="26">
        <f t="shared" ref="G322:H322" si="118">SUM(G323)</f>
        <v>0</v>
      </c>
      <c r="H322" s="26">
        <f t="shared" si="118"/>
        <v>0</v>
      </c>
    </row>
    <row r="323" spans="1:8" s="40" customFormat="1" x14ac:dyDescent="0.25">
      <c r="A323" s="14"/>
      <c r="B323" s="164">
        <v>563</v>
      </c>
      <c r="C323" s="165"/>
      <c r="D323" s="166">
        <v>3241</v>
      </c>
      <c r="E323" s="171" t="s">
        <v>46</v>
      </c>
      <c r="F323" s="106">
        <v>0</v>
      </c>
      <c r="G323" s="106">
        <v>0</v>
      </c>
      <c r="H323" s="106">
        <v>0</v>
      </c>
    </row>
    <row r="324" spans="1:8" s="40" customFormat="1" x14ac:dyDescent="0.25">
      <c r="A324" s="14"/>
      <c r="B324" s="55"/>
      <c r="C324" s="56"/>
      <c r="D324" s="57">
        <v>329</v>
      </c>
      <c r="E324" s="25" t="s">
        <v>32</v>
      </c>
      <c r="F324" s="26">
        <f>SUM(F325+F326)</f>
        <v>0</v>
      </c>
      <c r="G324" s="26">
        <f t="shared" ref="G324:H324" si="119">SUM(G325+G326)</f>
        <v>0</v>
      </c>
      <c r="H324" s="26">
        <f t="shared" si="119"/>
        <v>0</v>
      </c>
    </row>
    <row r="325" spans="1:8" x14ac:dyDescent="0.25">
      <c r="A325" s="14"/>
      <c r="B325" s="160">
        <v>563</v>
      </c>
      <c r="C325" s="161"/>
      <c r="D325" s="162">
        <v>3293</v>
      </c>
      <c r="E325" s="163" t="s">
        <v>33</v>
      </c>
      <c r="F325" s="106">
        <v>0</v>
      </c>
      <c r="G325" s="106">
        <v>0</v>
      </c>
      <c r="H325" s="106">
        <v>0</v>
      </c>
    </row>
    <row r="326" spans="1:8" x14ac:dyDescent="0.25">
      <c r="A326" s="14"/>
      <c r="B326" s="160">
        <v>563</v>
      </c>
      <c r="C326" s="161"/>
      <c r="D326" s="162">
        <v>3299</v>
      </c>
      <c r="E326" s="163" t="s">
        <v>32</v>
      </c>
      <c r="F326" s="106">
        <v>0</v>
      </c>
      <c r="G326" s="106"/>
      <c r="H326" s="106"/>
    </row>
    <row r="327" spans="1:8" ht="47.25" x14ac:dyDescent="0.25">
      <c r="A327" s="14"/>
      <c r="B327" s="55"/>
      <c r="C327" s="56"/>
      <c r="D327" s="57">
        <v>353</v>
      </c>
      <c r="E327" s="25" t="s">
        <v>189</v>
      </c>
      <c r="F327" s="26">
        <f>SUM(F328)</f>
        <v>0</v>
      </c>
      <c r="G327" s="26">
        <f t="shared" ref="G327:H327" si="120">SUM(G328)</f>
        <v>0</v>
      </c>
      <c r="H327" s="26">
        <f t="shared" si="120"/>
        <v>0</v>
      </c>
    </row>
    <row r="328" spans="1:8" x14ac:dyDescent="0.25">
      <c r="A328" s="14"/>
      <c r="B328" s="164">
        <v>563</v>
      </c>
      <c r="C328" s="165"/>
      <c r="D328" s="166">
        <v>3531</v>
      </c>
      <c r="E328" s="171" t="s">
        <v>190</v>
      </c>
      <c r="F328" s="170"/>
      <c r="G328" s="170"/>
      <c r="H328" s="170"/>
    </row>
    <row r="329" spans="1:8" ht="31.5" x14ac:dyDescent="0.25">
      <c r="A329" s="14"/>
      <c r="B329" s="55"/>
      <c r="C329" s="56"/>
      <c r="D329" s="57">
        <v>369</v>
      </c>
      <c r="E329" s="25" t="s">
        <v>185</v>
      </c>
      <c r="F329" s="26">
        <f>SUM(F330)</f>
        <v>0</v>
      </c>
      <c r="G329" s="26">
        <f t="shared" ref="G329:H329" si="121">SUM(G330)</f>
        <v>0</v>
      </c>
      <c r="H329" s="26">
        <f t="shared" si="121"/>
        <v>0</v>
      </c>
    </row>
    <row r="330" spans="1:8" ht="30" x14ac:dyDescent="0.25">
      <c r="A330" s="14"/>
      <c r="B330" s="164">
        <v>563</v>
      </c>
      <c r="C330" s="165"/>
      <c r="D330" s="166">
        <v>3691</v>
      </c>
      <c r="E330" s="171" t="s">
        <v>186</v>
      </c>
      <c r="F330" s="170"/>
      <c r="G330" s="170"/>
      <c r="H330" s="170"/>
    </row>
    <row r="331" spans="1:8" x14ac:dyDescent="0.25">
      <c r="A331" s="14"/>
      <c r="B331" s="55"/>
      <c r="C331" s="56"/>
      <c r="D331" s="57">
        <v>368</v>
      </c>
      <c r="E331" s="58" t="s">
        <v>184</v>
      </c>
      <c r="F331" s="26">
        <f>SUM(F332)</f>
        <v>0</v>
      </c>
      <c r="G331" s="26">
        <f t="shared" ref="G331:H331" si="122">SUM(G332)</f>
        <v>0</v>
      </c>
      <c r="H331" s="26">
        <f t="shared" si="122"/>
        <v>0</v>
      </c>
    </row>
    <row r="332" spans="1:8" ht="30" x14ac:dyDescent="0.25">
      <c r="A332" s="14"/>
      <c r="B332" s="164">
        <v>563</v>
      </c>
      <c r="C332" s="165"/>
      <c r="D332" s="166">
        <v>3681</v>
      </c>
      <c r="E332" s="171" t="s">
        <v>151</v>
      </c>
      <c r="F332" s="170"/>
      <c r="G332" s="170"/>
      <c r="H332" s="170"/>
    </row>
    <row r="333" spans="1:8" s="40" customFormat="1" x14ac:dyDescent="0.25">
      <c r="A333" s="14"/>
      <c r="B333" s="55"/>
      <c r="C333" s="56"/>
      <c r="D333" s="57">
        <v>381</v>
      </c>
      <c r="E333" s="25" t="s">
        <v>41</v>
      </c>
      <c r="F333" s="26">
        <f>SUM(F334)</f>
        <v>3557630</v>
      </c>
      <c r="G333" s="26">
        <v>0</v>
      </c>
      <c r="H333" s="26">
        <v>0</v>
      </c>
    </row>
    <row r="334" spans="1:8" x14ac:dyDescent="0.25">
      <c r="A334" s="14"/>
      <c r="B334" s="164">
        <v>563</v>
      </c>
      <c r="C334" s="165"/>
      <c r="D334" s="166">
        <v>3813</v>
      </c>
      <c r="E334" s="171" t="s">
        <v>197</v>
      </c>
      <c r="F334" s="106">
        <v>3557630</v>
      </c>
      <c r="G334" s="106"/>
      <c r="H334" s="106"/>
    </row>
    <row r="335" spans="1:8" s="40" customFormat="1" x14ac:dyDescent="0.25">
      <c r="A335" s="14"/>
      <c r="B335" s="22"/>
      <c r="C335" s="23"/>
      <c r="D335" s="24">
        <v>412</v>
      </c>
      <c r="E335" s="25" t="s">
        <v>61</v>
      </c>
      <c r="F335" s="26">
        <f>SUM(F336)</f>
        <v>0</v>
      </c>
      <c r="G335" s="26">
        <f t="shared" ref="G335:H335" si="123">SUM(G336)</f>
        <v>0</v>
      </c>
      <c r="H335" s="26">
        <f t="shared" si="123"/>
        <v>0</v>
      </c>
    </row>
    <row r="336" spans="1:8" x14ac:dyDescent="0.25">
      <c r="A336" s="14"/>
      <c r="B336" s="160">
        <v>563</v>
      </c>
      <c r="C336" s="161"/>
      <c r="D336" s="162">
        <v>4123</v>
      </c>
      <c r="E336" s="163" t="s">
        <v>62</v>
      </c>
      <c r="F336" s="106">
        <v>0</v>
      </c>
      <c r="G336" s="106">
        <v>0</v>
      </c>
      <c r="H336" s="106">
        <v>0</v>
      </c>
    </row>
    <row r="337" spans="1:8" s="40" customFormat="1" x14ac:dyDescent="0.25">
      <c r="A337" s="14"/>
      <c r="B337" s="22"/>
      <c r="C337" s="23"/>
      <c r="D337" s="24">
        <v>422</v>
      </c>
      <c r="E337" s="25" t="s">
        <v>114</v>
      </c>
      <c r="F337" s="26">
        <f>SUM(F338+F339)</f>
        <v>0</v>
      </c>
      <c r="G337" s="26">
        <f t="shared" ref="G337:H337" si="124">SUM(G338+G339)</f>
        <v>0</v>
      </c>
      <c r="H337" s="26">
        <f t="shared" si="124"/>
        <v>0</v>
      </c>
    </row>
    <row r="338" spans="1:8" x14ac:dyDescent="0.25">
      <c r="A338" s="14"/>
      <c r="B338" s="160">
        <v>563</v>
      </c>
      <c r="C338" s="161"/>
      <c r="D338" s="162">
        <v>4221</v>
      </c>
      <c r="E338" s="163" t="s">
        <v>63</v>
      </c>
      <c r="F338" s="106">
        <v>0</v>
      </c>
      <c r="G338" s="106"/>
      <c r="H338" s="106"/>
    </row>
    <row r="339" spans="1:8" x14ac:dyDescent="0.25">
      <c r="A339" s="14"/>
      <c r="B339" s="160">
        <v>563</v>
      </c>
      <c r="C339" s="161"/>
      <c r="D339" s="162">
        <v>4222</v>
      </c>
      <c r="E339" s="163" t="s">
        <v>115</v>
      </c>
      <c r="F339" s="106">
        <v>0</v>
      </c>
      <c r="G339" s="106">
        <v>0</v>
      </c>
      <c r="H339" s="106">
        <v>0</v>
      </c>
    </row>
    <row r="340" spans="1:8" s="40" customFormat="1" x14ac:dyDescent="0.25">
      <c r="A340" s="14"/>
      <c r="B340" s="22"/>
      <c r="C340" s="23"/>
      <c r="D340" s="24">
        <v>426</v>
      </c>
      <c r="E340" s="25" t="s">
        <v>135</v>
      </c>
      <c r="F340" s="26">
        <f>SUM(F341)</f>
        <v>3420000</v>
      </c>
      <c r="G340" s="26">
        <f t="shared" ref="G340:H340" si="125">SUM(G341)</f>
        <v>0</v>
      </c>
      <c r="H340" s="26">
        <f t="shared" si="125"/>
        <v>0</v>
      </c>
    </row>
    <row r="341" spans="1:8" x14ac:dyDescent="0.25">
      <c r="A341" s="14"/>
      <c r="B341" s="160">
        <v>563</v>
      </c>
      <c r="C341" s="161"/>
      <c r="D341" s="162">
        <v>4262</v>
      </c>
      <c r="E341" s="163" t="s">
        <v>117</v>
      </c>
      <c r="F341" s="106">
        <v>3420000</v>
      </c>
      <c r="G341" s="106"/>
      <c r="H341" s="106"/>
    </row>
    <row r="342" spans="1:8" s="40" customFormat="1" ht="31.5" x14ac:dyDescent="0.25">
      <c r="A342" s="14" t="s">
        <v>88</v>
      </c>
      <c r="B342" s="48" t="s">
        <v>198</v>
      </c>
      <c r="C342" s="48"/>
      <c r="D342" s="48"/>
      <c r="E342" s="16" t="s">
        <v>199</v>
      </c>
      <c r="F342" s="83">
        <f>SUM(F343+F364)</f>
        <v>3840001</v>
      </c>
      <c r="G342" s="83">
        <f t="shared" ref="G342:H342" si="126">SUM(G343+G364)</f>
        <v>2577500</v>
      </c>
      <c r="H342" s="83">
        <f t="shared" si="126"/>
        <v>0</v>
      </c>
    </row>
    <row r="343" spans="1:8" x14ac:dyDescent="0.25">
      <c r="A343" s="18"/>
      <c r="B343" s="19"/>
      <c r="C343" s="18"/>
      <c r="D343" s="18">
        <v>12</v>
      </c>
      <c r="E343" s="20" t="s">
        <v>55</v>
      </c>
      <c r="F343" s="21">
        <f>SUM(F344+F346+F348+F351+F353+F358+F360+F362)</f>
        <v>520425</v>
      </c>
      <c r="G343" s="21">
        <f t="shared" ref="G343:H343" si="127">SUM(G344+G346+G348+G351+G353+G358+G360+G362)</f>
        <v>337925</v>
      </c>
      <c r="H343" s="21">
        <f t="shared" si="127"/>
        <v>0</v>
      </c>
    </row>
    <row r="344" spans="1:8" s="40" customFormat="1" x14ac:dyDescent="0.25">
      <c r="A344" s="14"/>
      <c r="B344" s="55"/>
      <c r="C344" s="56"/>
      <c r="D344" s="57">
        <v>311</v>
      </c>
      <c r="E344" s="58" t="s">
        <v>89</v>
      </c>
      <c r="F344" s="26">
        <f>SUM(F345)</f>
        <v>75750</v>
      </c>
      <c r="G344" s="26">
        <f t="shared" ref="G344:H344" si="128">SUM(G345)</f>
        <v>75750</v>
      </c>
      <c r="H344" s="26">
        <f t="shared" si="128"/>
        <v>0</v>
      </c>
    </row>
    <row r="345" spans="1:8" x14ac:dyDescent="0.25">
      <c r="A345" s="43"/>
      <c r="B345" s="59">
        <v>12</v>
      </c>
      <c r="C345" s="60"/>
      <c r="D345" s="61">
        <v>3111</v>
      </c>
      <c r="E345" s="62" t="s">
        <v>90</v>
      </c>
      <c r="F345" s="31">
        <v>75750</v>
      </c>
      <c r="G345" s="31">
        <v>75750</v>
      </c>
      <c r="H345" s="31">
        <v>0</v>
      </c>
    </row>
    <row r="346" spans="1:8" s="40" customFormat="1" x14ac:dyDescent="0.25">
      <c r="A346" s="14"/>
      <c r="B346" s="55"/>
      <c r="C346" s="56"/>
      <c r="D346" s="57">
        <v>312</v>
      </c>
      <c r="E346" s="25" t="s">
        <v>94</v>
      </c>
      <c r="F346" s="26">
        <f>SUM(F347)</f>
        <v>1500</v>
      </c>
      <c r="G346" s="26">
        <f t="shared" ref="G346:H346" si="129">SUM(G347)</f>
        <v>1500</v>
      </c>
      <c r="H346" s="26">
        <f t="shared" si="129"/>
        <v>0</v>
      </c>
    </row>
    <row r="347" spans="1:8" x14ac:dyDescent="0.25">
      <c r="A347" s="43"/>
      <c r="B347" s="59">
        <v>12</v>
      </c>
      <c r="C347" s="60"/>
      <c r="D347" s="61">
        <v>3121</v>
      </c>
      <c r="E347" s="62" t="s">
        <v>94</v>
      </c>
      <c r="F347" s="31">
        <v>1500</v>
      </c>
      <c r="G347" s="31">
        <v>1500</v>
      </c>
      <c r="H347" s="31">
        <v>0</v>
      </c>
    </row>
    <row r="348" spans="1:8" s="40" customFormat="1" x14ac:dyDescent="0.25">
      <c r="A348" s="14"/>
      <c r="B348" s="55"/>
      <c r="C348" s="56"/>
      <c r="D348" s="57">
        <v>313</v>
      </c>
      <c r="E348" s="58" t="s">
        <v>91</v>
      </c>
      <c r="F348" s="26">
        <f>SUM(F349+F350)</f>
        <v>18000</v>
      </c>
      <c r="G348" s="26">
        <f t="shared" ref="G348:H348" si="130">SUM(G349+G350)</f>
        <v>18000</v>
      </c>
      <c r="H348" s="26">
        <f t="shared" si="130"/>
        <v>0</v>
      </c>
    </row>
    <row r="349" spans="1:8" x14ac:dyDescent="0.25">
      <c r="A349" s="43"/>
      <c r="B349" s="59">
        <v>12</v>
      </c>
      <c r="C349" s="60"/>
      <c r="D349" s="61">
        <v>3132</v>
      </c>
      <c r="E349" s="62" t="s">
        <v>95</v>
      </c>
      <c r="F349" s="31">
        <v>18000</v>
      </c>
      <c r="G349" s="31">
        <v>18000</v>
      </c>
      <c r="H349" s="31">
        <v>0</v>
      </c>
    </row>
    <row r="350" spans="1:8" x14ac:dyDescent="0.25">
      <c r="A350" s="43"/>
      <c r="B350" s="59">
        <v>12</v>
      </c>
      <c r="C350" s="60"/>
      <c r="D350" s="61">
        <v>3133</v>
      </c>
      <c r="E350" s="62" t="s">
        <v>119</v>
      </c>
      <c r="F350" s="31">
        <v>0</v>
      </c>
      <c r="G350" s="31">
        <v>0</v>
      </c>
      <c r="H350" s="31">
        <v>0</v>
      </c>
    </row>
    <row r="351" spans="1:8" s="40" customFormat="1" x14ac:dyDescent="0.25">
      <c r="A351" s="14"/>
      <c r="B351" s="55"/>
      <c r="C351" s="56"/>
      <c r="D351" s="57">
        <v>321</v>
      </c>
      <c r="E351" s="58" t="s">
        <v>25</v>
      </c>
      <c r="F351" s="26">
        <f>SUM(F352)</f>
        <v>27150</v>
      </c>
      <c r="G351" s="26">
        <f t="shared" ref="G351:H351" si="131">SUM(G352)</f>
        <v>27150</v>
      </c>
      <c r="H351" s="26">
        <f t="shared" si="131"/>
        <v>0</v>
      </c>
    </row>
    <row r="352" spans="1:8" x14ac:dyDescent="0.25">
      <c r="A352" s="43"/>
      <c r="B352" s="59">
        <v>12</v>
      </c>
      <c r="C352" s="60"/>
      <c r="D352" s="61">
        <v>3211</v>
      </c>
      <c r="E352" s="62" t="s">
        <v>26</v>
      </c>
      <c r="F352" s="31">
        <v>27150</v>
      </c>
      <c r="G352" s="31">
        <v>27150</v>
      </c>
      <c r="H352" s="31">
        <v>0</v>
      </c>
    </row>
    <row r="353" spans="1:8" s="40" customFormat="1" x14ac:dyDescent="0.25">
      <c r="A353" s="14"/>
      <c r="B353" s="55"/>
      <c r="C353" s="56"/>
      <c r="D353" s="57">
        <v>323</v>
      </c>
      <c r="E353" s="25" t="s">
        <v>28</v>
      </c>
      <c r="F353" s="26">
        <f>SUM(F354+F355+F356+F357)</f>
        <v>275500</v>
      </c>
      <c r="G353" s="26">
        <f t="shared" ref="G353:H353" si="132">SUM(G354+G355+G356+G357)</f>
        <v>167000</v>
      </c>
      <c r="H353" s="26">
        <f t="shared" si="132"/>
        <v>0</v>
      </c>
    </row>
    <row r="354" spans="1:8" x14ac:dyDescent="0.25">
      <c r="A354" s="43"/>
      <c r="B354" s="69">
        <v>12</v>
      </c>
      <c r="C354" s="81"/>
      <c r="D354" s="72">
        <v>3231</v>
      </c>
      <c r="E354" s="62" t="s">
        <v>102</v>
      </c>
      <c r="F354" s="38">
        <v>0</v>
      </c>
      <c r="G354" s="38">
        <v>0</v>
      </c>
      <c r="H354" s="38">
        <v>0</v>
      </c>
    </row>
    <row r="355" spans="1:8" x14ac:dyDescent="0.25">
      <c r="A355" s="43"/>
      <c r="B355" s="59">
        <v>12</v>
      </c>
      <c r="C355" s="60"/>
      <c r="D355" s="61">
        <v>3235</v>
      </c>
      <c r="E355" s="62" t="s">
        <v>30</v>
      </c>
      <c r="F355" s="31">
        <v>22500</v>
      </c>
      <c r="G355" s="31">
        <v>6000</v>
      </c>
      <c r="H355" s="31">
        <v>0</v>
      </c>
    </row>
    <row r="356" spans="1:8" x14ac:dyDescent="0.25">
      <c r="A356" s="43"/>
      <c r="B356" s="59">
        <v>12</v>
      </c>
      <c r="C356" s="59"/>
      <c r="D356" s="59">
        <v>3237</v>
      </c>
      <c r="E356" s="62" t="s">
        <v>29</v>
      </c>
      <c r="F356" s="31">
        <v>248000</v>
      </c>
      <c r="G356" s="31">
        <v>156000</v>
      </c>
      <c r="H356" s="31">
        <v>0</v>
      </c>
    </row>
    <row r="357" spans="1:8" x14ac:dyDescent="0.25">
      <c r="A357" s="43"/>
      <c r="B357" s="59">
        <v>12</v>
      </c>
      <c r="C357" s="60"/>
      <c r="D357" s="61">
        <v>3239</v>
      </c>
      <c r="E357" s="62" t="s">
        <v>31</v>
      </c>
      <c r="F357" s="31">
        <v>5000</v>
      </c>
      <c r="G357" s="31">
        <v>5000</v>
      </c>
      <c r="H357" s="31">
        <v>0</v>
      </c>
    </row>
    <row r="358" spans="1:8" s="40" customFormat="1" ht="31.5" x14ac:dyDescent="0.25">
      <c r="A358" s="14"/>
      <c r="B358" s="55"/>
      <c r="C358" s="56"/>
      <c r="D358" s="57">
        <v>324</v>
      </c>
      <c r="E358" s="25" t="s">
        <v>46</v>
      </c>
      <c r="F358" s="26">
        <f>SUM(F359)</f>
        <v>15000</v>
      </c>
      <c r="G358" s="26">
        <f t="shared" ref="G358:H358" si="133">SUM(G359)</f>
        <v>15000</v>
      </c>
      <c r="H358" s="26">
        <f t="shared" si="133"/>
        <v>0</v>
      </c>
    </row>
    <row r="359" spans="1:8" x14ac:dyDescent="0.25">
      <c r="A359" s="43"/>
      <c r="B359" s="27">
        <v>12</v>
      </c>
      <c r="C359" s="27"/>
      <c r="D359" s="27">
        <v>3241</v>
      </c>
      <c r="E359" s="30" t="s">
        <v>46</v>
      </c>
      <c r="F359" s="31">
        <v>15000</v>
      </c>
      <c r="G359" s="31">
        <v>15000</v>
      </c>
      <c r="H359" s="31">
        <v>0</v>
      </c>
    </row>
    <row r="360" spans="1:8" s="40" customFormat="1" x14ac:dyDescent="0.25">
      <c r="A360" s="14"/>
      <c r="B360" s="55"/>
      <c r="C360" s="56"/>
      <c r="D360" s="57">
        <v>329</v>
      </c>
      <c r="E360" s="25" t="s">
        <v>32</v>
      </c>
      <c r="F360" s="26">
        <f>SUM(F361)</f>
        <v>98000</v>
      </c>
      <c r="G360" s="26">
        <f t="shared" ref="G360:H360" si="134">SUM(G361)</f>
        <v>24000</v>
      </c>
      <c r="H360" s="26">
        <f t="shared" si="134"/>
        <v>0</v>
      </c>
    </row>
    <row r="361" spans="1:8" x14ac:dyDescent="0.25">
      <c r="A361" s="43"/>
      <c r="B361" s="59">
        <v>12</v>
      </c>
      <c r="C361" s="60"/>
      <c r="D361" s="61">
        <v>3293</v>
      </c>
      <c r="E361" s="62" t="s">
        <v>33</v>
      </c>
      <c r="F361" s="31">
        <v>98000</v>
      </c>
      <c r="G361" s="31">
        <v>24000</v>
      </c>
      <c r="H361" s="31">
        <v>0</v>
      </c>
    </row>
    <row r="362" spans="1:8" s="40" customFormat="1" x14ac:dyDescent="0.25">
      <c r="A362" s="14"/>
      <c r="B362" s="55"/>
      <c r="C362" s="56"/>
      <c r="D362" s="57">
        <v>422</v>
      </c>
      <c r="E362" s="58" t="s">
        <v>63</v>
      </c>
      <c r="F362" s="26">
        <f>SUM(F363)</f>
        <v>9525</v>
      </c>
      <c r="G362" s="26">
        <f t="shared" ref="G362:H362" si="135">SUM(G363)</f>
        <v>9525</v>
      </c>
      <c r="H362" s="26">
        <f t="shared" si="135"/>
        <v>0</v>
      </c>
    </row>
    <row r="363" spans="1:8" x14ac:dyDescent="0.25">
      <c r="A363" s="43"/>
      <c r="B363" s="69">
        <v>12</v>
      </c>
      <c r="C363" s="81"/>
      <c r="D363" s="72">
        <v>4221</v>
      </c>
      <c r="E363" s="70" t="s">
        <v>63</v>
      </c>
      <c r="F363" s="38">
        <v>9525</v>
      </c>
      <c r="G363" s="38">
        <v>9525</v>
      </c>
      <c r="H363" s="38">
        <v>0</v>
      </c>
    </row>
    <row r="364" spans="1:8" x14ac:dyDescent="0.25">
      <c r="A364" s="18"/>
      <c r="B364" s="19"/>
      <c r="C364" s="18"/>
      <c r="D364" s="18">
        <v>559</v>
      </c>
      <c r="E364" s="20" t="s">
        <v>56</v>
      </c>
      <c r="F364" s="21">
        <f>SUM(F365+F367+F369+F372+F374+F379+F381+F383)</f>
        <v>3319576</v>
      </c>
      <c r="G364" s="21">
        <f t="shared" ref="G364:H364" si="136">SUM(G365+G367+G369+G372+G374+G379+G381+G383)</f>
        <v>2239575</v>
      </c>
      <c r="H364" s="21">
        <f t="shared" si="136"/>
        <v>0</v>
      </c>
    </row>
    <row r="365" spans="1:8" s="40" customFormat="1" x14ac:dyDescent="0.25">
      <c r="A365" s="14"/>
      <c r="B365" s="55"/>
      <c r="C365" s="56"/>
      <c r="D365" s="57">
        <v>311</v>
      </c>
      <c r="E365" s="58" t="s">
        <v>89</v>
      </c>
      <c r="F365" s="26">
        <f>SUM(F366)</f>
        <v>429250</v>
      </c>
      <c r="G365" s="26">
        <f t="shared" ref="G365:H365" si="137">SUM(G366)</f>
        <v>429250</v>
      </c>
      <c r="H365" s="26">
        <f t="shared" si="137"/>
        <v>0</v>
      </c>
    </row>
    <row r="366" spans="1:8" x14ac:dyDescent="0.25">
      <c r="A366" s="43"/>
      <c r="B366" s="164"/>
      <c r="C366" s="165"/>
      <c r="D366" s="166">
        <v>3111</v>
      </c>
      <c r="E366" s="167" t="s">
        <v>90</v>
      </c>
      <c r="F366" s="106">
        <v>429250</v>
      </c>
      <c r="G366" s="106">
        <v>429250</v>
      </c>
      <c r="H366" s="106">
        <v>0</v>
      </c>
    </row>
    <row r="367" spans="1:8" s="40" customFormat="1" x14ac:dyDescent="0.25">
      <c r="A367" s="14"/>
      <c r="B367" s="55"/>
      <c r="C367" s="56"/>
      <c r="D367" s="57">
        <v>312</v>
      </c>
      <c r="E367" s="25" t="s">
        <v>94</v>
      </c>
      <c r="F367" s="26">
        <f>SUM(F368)</f>
        <v>8500</v>
      </c>
      <c r="G367" s="26">
        <f t="shared" ref="G367:H367" si="138">SUM(G368)</f>
        <v>8500</v>
      </c>
      <c r="H367" s="26">
        <f t="shared" si="138"/>
        <v>0</v>
      </c>
    </row>
    <row r="368" spans="1:8" x14ac:dyDescent="0.25">
      <c r="A368" s="43"/>
      <c r="B368" s="164"/>
      <c r="C368" s="165"/>
      <c r="D368" s="166">
        <v>3121</v>
      </c>
      <c r="E368" s="167" t="s">
        <v>94</v>
      </c>
      <c r="F368" s="106">
        <v>8500</v>
      </c>
      <c r="G368" s="106">
        <v>8500</v>
      </c>
      <c r="H368" s="106">
        <v>0</v>
      </c>
    </row>
    <row r="369" spans="1:8" s="40" customFormat="1" x14ac:dyDescent="0.25">
      <c r="A369" s="14"/>
      <c r="B369" s="55"/>
      <c r="C369" s="56"/>
      <c r="D369" s="57">
        <v>313</v>
      </c>
      <c r="E369" s="58" t="s">
        <v>91</v>
      </c>
      <c r="F369" s="26">
        <f>SUM(F370+F371)</f>
        <v>102000</v>
      </c>
      <c r="G369" s="26">
        <f t="shared" ref="G369:H369" si="139">SUM(G370+G371)</f>
        <v>102000</v>
      </c>
      <c r="H369" s="26">
        <f t="shared" si="139"/>
        <v>0</v>
      </c>
    </row>
    <row r="370" spans="1:8" x14ac:dyDescent="0.25">
      <c r="A370" s="43"/>
      <c r="B370" s="164"/>
      <c r="C370" s="165"/>
      <c r="D370" s="166">
        <v>3132</v>
      </c>
      <c r="E370" s="167" t="s">
        <v>95</v>
      </c>
      <c r="F370" s="106">
        <v>102000</v>
      </c>
      <c r="G370" s="106">
        <v>102000</v>
      </c>
      <c r="H370" s="106">
        <v>0</v>
      </c>
    </row>
    <row r="371" spans="1:8" x14ac:dyDescent="0.25">
      <c r="A371" s="43"/>
      <c r="B371" s="164"/>
      <c r="C371" s="165"/>
      <c r="D371" s="166">
        <v>3133</v>
      </c>
      <c r="E371" s="167" t="s">
        <v>119</v>
      </c>
      <c r="F371" s="106"/>
      <c r="G371" s="106"/>
      <c r="H371" s="106">
        <v>0</v>
      </c>
    </row>
    <row r="372" spans="1:8" s="40" customFormat="1" x14ac:dyDescent="0.25">
      <c r="A372" s="14"/>
      <c r="B372" s="55"/>
      <c r="C372" s="56"/>
      <c r="D372" s="57">
        <v>321</v>
      </c>
      <c r="E372" s="58" t="s">
        <v>25</v>
      </c>
      <c r="F372" s="26">
        <f>SUM(F373)</f>
        <v>153850</v>
      </c>
      <c r="G372" s="26">
        <f t="shared" ref="G372:H372" si="140">SUM(G373)</f>
        <v>153850</v>
      </c>
      <c r="H372" s="26">
        <f t="shared" si="140"/>
        <v>0</v>
      </c>
    </row>
    <row r="373" spans="1:8" x14ac:dyDescent="0.25">
      <c r="A373" s="43"/>
      <c r="B373" s="164"/>
      <c r="C373" s="165"/>
      <c r="D373" s="166">
        <v>3211</v>
      </c>
      <c r="E373" s="167" t="s">
        <v>26</v>
      </c>
      <c r="F373" s="106">
        <v>153850</v>
      </c>
      <c r="G373" s="106">
        <v>153850</v>
      </c>
      <c r="H373" s="106">
        <v>0</v>
      </c>
    </row>
    <row r="374" spans="1:8" s="40" customFormat="1" x14ac:dyDescent="0.25">
      <c r="A374" s="14"/>
      <c r="B374" s="55"/>
      <c r="C374" s="56"/>
      <c r="D374" s="57">
        <v>323</v>
      </c>
      <c r="E374" s="25" t="s">
        <v>28</v>
      </c>
      <c r="F374" s="26">
        <f>SUM(F375+F376+F377+F378)</f>
        <v>1835000</v>
      </c>
      <c r="G374" s="26">
        <f t="shared" ref="G374:H374" si="141">SUM(G375+G376+G377+G378)</f>
        <v>1250000</v>
      </c>
      <c r="H374" s="26">
        <f t="shared" si="141"/>
        <v>0</v>
      </c>
    </row>
    <row r="375" spans="1:8" x14ac:dyDescent="0.25">
      <c r="A375" s="43"/>
      <c r="B375" s="164"/>
      <c r="C375" s="165"/>
      <c r="D375" s="166">
        <v>3231</v>
      </c>
      <c r="E375" s="167" t="s">
        <v>102</v>
      </c>
      <c r="F375" s="106"/>
      <c r="G375" s="106"/>
      <c r="H375" s="106">
        <v>0</v>
      </c>
    </row>
    <row r="376" spans="1:8" x14ac:dyDescent="0.25">
      <c r="A376" s="43"/>
      <c r="B376" s="164"/>
      <c r="C376" s="165"/>
      <c r="D376" s="166">
        <v>3235</v>
      </c>
      <c r="E376" s="167" t="s">
        <v>30</v>
      </c>
      <c r="F376" s="106">
        <v>150000</v>
      </c>
      <c r="G376" s="106">
        <v>40000</v>
      </c>
      <c r="H376" s="106">
        <v>0</v>
      </c>
    </row>
    <row r="377" spans="1:8" x14ac:dyDescent="0.25">
      <c r="A377" s="43"/>
      <c r="B377" s="164"/>
      <c r="C377" s="164"/>
      <c r="D377" s="164">
        <v>3237</v>
      </c>
      <c r="E377" s="167" t="s">
        <v>29</v>
      </c>
      <c r="F377" s="106">
        <v>1655000</v>
      </c>
      <c r="G377" s="106">
        <v>1180000</v>
      </c>
      <c r="H377" s="106">
        <v>0</v>
      </c>
    </row>
    <row r="378" spans="1:8" x14ac:dyDescent="0.25">
      <c r="A378" s="43"/>
      <c r="B378" s="164"/>
      <c r="C378" s="165"/>
      <c r="D378" s="166">
        <v>3239</v>
      </c>
      <c r="E378" s="167" t="s">
        <v>31</v>
      </c>
      <c r="F378" s="106">
        <v>30000</v>
      </c>
      <c r="G378" s="106">
        <v>30000</v>
      </c>
      <c r="H378" s="106">
        <v>0</v>
      </c>
    </row>
    <row r="379" spans="1:8" s="40" customFormat="1" ht="31.5" x14ac:dyDescent="0.25">
      <c r="A379" s="14"/>
      <c r="B379" s="55"/>
      <c r="C379" s="56"/>
      <c r="D379" s="57">
        <v>324</v>
      </c>
      <c r="E379" s="25" t="s">
        <v>46</v>
      </c>
      <c r="F379" s="26">
        <f>SUM(F380)</f>
        <v>85000</v>
      </c>
      <c r="G379" s="26">
        <f t="shared" ref="G379:H379" si="142">SUM(G380)</f>
        <v>85000</v>
      </c>
      <c r="H379" s="26">
        <f t="shared" si="142"/>
        <v>0</v>
      </c>
    </row>
    <row r="380" spans="1:8" x14ac:dyDescent="0.25">
      <c r="A380" s="43"/>
      <c r="B380" s="172"/>
      <c r="C380" s="172"/>
      <c r="D380" s="172">
        <v>3241</v>
      </c>
      <c r="E380" s="171" t="s">
        <v>46</v>
      </c>
      <c r="F380" s="106">
        <v>85000</v>
      </c>
      <c r="G380" s="106">
        <v>85000</v>
      </c>
      <c r="H380" s="106">
        <v>0</v>
      </c>
    </row>
    <row r="381" spans="1:8" s="40" customFormat="1" x14ac:dyDescent="0.25">
      <c r="A381" s="14"/>
      <c r="B381" s="55"/>
      <c r="C381" s="56"/>
      <c r="D381" s="57">
        <v>329</v>
      </c>
      <c r="E381" s="25" t="s">
        <v>32</v>
      </c>
      <c r="F381" s="26">
        <f>SUM(F382)</f>
        <v>652000</v>
      </c>
      <c r="G381" s="26">
        <f>SUM(G382)</f>
        <v>157000</v>
      </c>
      <c r="H381" s="26">
        <v>0</v>
      </c>
    </row>
    <row r="382" spans="1:8" x14ac:dyDescent="0.25">
      <c r="A382" s="43"/>
      <c r="B382" s="164"/>
      <c r="C382" s="165"/>
      <c r="D382" s="166">
        <v>3293</v>
      </c>
      <c r="E382" s="167" t="s">
        <v>33</v>
      </c>
      <c r="F382" s="106">
        <v>652000</v>
      </c>
      <c r="G382" s="106">
        <v>157000</v>
      </c>
      <c r="H382" s="106">
        <v>0</v>
      </c>
    </row>
    <row r="383" spans="1:8" s="40" customFormat="1" x14ac:dyDescent="0.25">
      <c r="A383" s="14"/>
      <c r="B383" s="55"/>
      <c r="C383" s="56"/>
      <c r="D383" s="57">
        <v>422</v>
      </c>
      <c r="E383" s="58" t="s">
        <v>63</v>
      </c>
      <c r="F383" s="26">
        <f>SUM(F384)</f>
        <v>53976</v>
      </c>
      <c r="G383" s="26">
        <f>SUM(G384)</f>
        <v>53975</v>
      </c>
      <c r="H383" s="26">
        <v>0</v>
      </c>
    </row>
    <row r="384" spans="1:8" x14ac:dyDescent="0.25">
      <c r="A384" s="43"/>
      <c r="B384" s="164"/>
      <c r="C384" s="165"/>
      <c r="D384" s="166">
        <v>4221</v>
      </c>
      <c r="E384" s="167" t="s">
        <v>63</v>
      </c>
      <c r="F384" s="106">
        <v>53976</v>
      </c>
      <c r="G384" s="106">
        <v>53975</v>
      </c>
      <c r="H384" s="106">
        <v>0</v>
      </c>
    </row>
    <row r="385" spans="1:8" s="40" customFormat="1" ht="31.5" x14ac:dyDescent="0.25">
      <c r="A385" s="14" t="s">
        <v>88</v>
      </c>
      <c r="B385" s="48" t="s">
        <v>200</v>
      </c>
      <c r="C385" s="48"/>
      <c r="D385" s="48"/>
      <c r="E385" s="16" t="s">
        <v>201</v>
      </c>
      <c r="F385" s="17">
        <v>674750</v>
      </c>
      <c r="G385" s="17">
        <v>80500</v>
      </c>
      <c r="H385" s="17">
        <v>0</v>
      </c>
    </row>
    <row r="386" spans="1:8" x14ac:dyDescent="0.25">
      <c r="A386" s="18"/>
      <c r="B386" s="19"/>
      <c r="C386" s="18"/>
      <c r="D386" s="18">
        <v>12</v>
      </c>
      <c r="E386" s="20" t="s">
        <v>55</v>
      </c>
      <c r="F386" s="21">
        <f>SUM(F387+F389+F391+F394+F396+F401+F404+F406)</f>
        <v>101213</v>
      </c>
      <c r="G386" s="21">
        <f t="shared" ref="G386:H386" si="143">SUM(G387+G389+G391+G394+G396+G401+G404+G406)</f>
        <v>12075</v>
      </c>
      <c r="H386" s="21">
        <f t="shared" si="143"/>
        <v>0</v>
      </c>
    </row>
    <row r="387" spans="1:8" s="40" customFormat="1" x14ac:dyDescent="0.25">
      <c r="A387" s="14"/>
      <c r="B387" s="55"/>
      <c r="C387" s="84"/>
      <c r="D387" s="85">
        <v>311</v>
      </c>
      <c r="E387" s="86" t="s">
        <v>89</v>
      </c>
      <c r="F387" s="26">
        <f>SUM(F388)</f>
        <v>32904</v>
      </c>
      <c r="G387" s="26">
        <f t="shared" ref="G387:H387" si="144">SUM(G388)</f>
        <v>2775</v>
      </c>
      <c r="H387" s="26">
        <f t="shared" si="144"/>
        <v>0</v>
      </c>
    </row>
    <row r="388" spans="1:8" s="40" customFormat="1" x14ac:dyDescent="0.25">
      <c r="A388" s="43"/>
      <c r="B388" s="59">
        <v>12</v>
      </c>
      <c r="C388" s="88"/>
      <c r="D388" s="89">
        <v>3111</v>
      </c>
      <c r="E388" s="90" t="s">
        <v>90</v>
      </c>
      <c r="F388" s="91">
        <v>32904</v>
      </c>
      <c r="G388" s="91">
        <v>2775</v>
      </c>
      <c r="H388" s="91">
        <v>0</v>
      </c>
    </row>
    <row r="389" spans="1:8" s="40" customFormat="1" x14ac:dyDescent="0.25">
      <c r="A389" s="14"/>
      <c r="B389" s="55"/>
      <c r="C389" s="84"/>
      <c r="D389" s="85">
        <v>312</v>
      </c>
      <c r="E389" s="92" t="s">
        <v>94</v>
      </c>
      <c r="F389" s="26">
        <f>SUM(F390)</f>
        <v>360</v>
      </c>
      <c r="G389" s="26">
        <f t="shared" ref="G389:H389" si="145">SUM(G390)</f>
        <v>375</v>
      </c>
      <c r="H389" s="26">
        <f t="shared" si="145"/>
        <v>0</v>
      </c>
    </row>
    <row r="390" spans="1:8" s="40" customFormat="1" x14ac:dyDescent="0.25">
      <c r="A390" s="43"/>
      <c r="B390" s="59">
        <v>12</v>
      </c>
      <c r="C390" s="88"/>
      <c r="D390" s="89">
        <v>3121</v>
      </c>
      <c r="E390" s="90" t="s">
        <v>94</v>
      </c>
      <c r="F390" s="91">
        <v>360</v>
      </c>
      <c r="G390" s="91">
        <v>375</v>
      </c>
      <c r="H390" s="91">
        <v>0</v>
      </c>
    </row>
    <row r="391" spans="1:8" s="40" customFormat="1" x14ac:dyDescent="0.25">
      <c r="A391" s="14"/>
      <c r="B391" s="55"/>
      <c r="C391" s="84"/>
      <c r="D391" s="85">
        <v>313</v>
      </c>
      <c r="E391" s="86" t="s">
        <v>91</v>
      </c>
      <c r="F391" s="26">
        <f>SUM(F392+F393)</f>
        <v>6336</v>
      </c>
      <c r="G391" s="26">
        <f t="shared" ref="G391:H391" si="146">SUM(G392+G393)</f>
        <v>600</v>
      </c>
      <c r="H391" s="26">
        <f t="shared" si="146"/>
        <v>0</v>
      </c>
    </row>
    <row r="392" spans="1:8" s="40" customFormat="1" x14ac:dyDescent="0.25">
      <c r="A392" s="43"/>
      <c r="B392" s="59">
        <v>12</v>
      </c>
      <c r="C392" s="88"/>
      <c r="D392" s="89">
        <v>3132</v>
      </c>
      <c r="E392" s="90" t="s">
        <v>95</v>
      </c>
      <c r="F392" s="91">
        <v>6336</v>
      </c>
      <c r="G392" s="91">
        <v>600</v>
      </c>
      <c r="H392" s="91">
        <v>0</v>
      </c>
    </row>
    <row r="393" spans="1:8" s="40" customFormat="1" x14ac:dyDescent="0.25">
      <c r="A393" s="43"/>
      <c r="B393" s="59">
        <v>12</v>
      </c>
      <c r="C393" s="88"/>
      <c r="D393" s="89">
        <v>3133</v>
      </c>
      <c r="E393" s="90" t="s">
        <v>119</v>
      </c>
      <c r="F393" s="91">
        <v>0</v>
      </c>
      <c r="G393" s="91">
        <v>0</v>
      </c>
      <c r="H393" s="91">
        <v>0</v>
      </c>
    </row>
    <row r="394" spans="1:8" s="40" customFormat="1" x14ac:dyDescent="0.25">
      <c r="A394" s="14"/>
      <c r="B394" s="55"/>
      <c r="C394" s="84"/>
      <c r="D394" s="85">
        <v>321</v>
      </c>
      <c r="E394" s="86" t="s">
        <v>25</v>
      </c>
      <c r="F394" s="26">
        <f>SUM(F395)</f>
        <v>15413</v>
      </c>
      <c r="G394" s="26">
        <f t="shared" ref="G394:H394" si="147">SUM(G395)</f>
        <v>4275</v>
      </c>
      <c r="H394" s="26">
        <f t="shared" si="147"/>
        <v>0</v>
      </c>
    </row>
    <row r="395" spans="1:8" s="40" customFormat="1" x14ac:dyDescent="0.25">
      <c r="A395" s="43"/>
      <c r="B395" s="59">
        <v>12</v>
      </c>
      <c r="C395" s="88"/>
      <c r="D395" s="89">
        <v>3211</v>
      </c>
      <c r="E395" s="90" t="s">
        <v>26</v>
      </c>
      <c r="F395" s="91">
        <v>15413</v>
      </c>
      <c r="G395" s="91">
        <v>4275</v>
      </c>
      <c r="H395" s="91">
        <v>0</v>
      </c>
    </row>
    <row r="396" spans="1:8" s="40" customFormat="1" x14ac:dyDescent="0.25">
      <c r="A396" s="14"/>
      <c r="B396" s="55"/>
      <c r="C396" s="84"/>
      <c r="D396" s="85">
        <v>323</v>
      </c>
      <c r="E396" s="92" t="s">
        <v>28</v>
      </c>
      <c r="F396" s="26">
        <f>SUM(F397+F398+F399+F400)</f>
        <v>19838</v>
      </c>
      <c r="G396" s="26">
        <f t="shared" ref="G396:H396" si="148">SUM(G397+G398+G399+G400)</f>
        <v>75</v>
      </c>
      <c r="H396" s="26">
        <f t="shared" si="148"/>
        <v>0</v>
      </c>
    </row>
    <row r="397" spans="1:8" s="40" customFormat="1" x14ac:dyDescent="0.25">
      <c r="A397" s="43"/>
      <c r="B397" s="69">
        <v>12</v>
      </c>
      <c r="C397" s="93"/>
      <c r="D397" s="94">
        <v>3231</v>
      </c>
      <c r="E397" s="90" t="s">
        <v>102</v>
      </c>
      <c r="F397" s="91">
        <v>750</v>
      </c>
      <c r="G397" s="91">
        <v>75</v>
      </c>
      <c r="H397" s="91">
        <v>0</v>
      </c>
    </row>
    <row r="398" spans="1:8" s="40" customFormat="1" x14ac:dyDescent="0.25">
      <c r="A398" s="43"/>
      <c r="B398" s="59">
        <v>12</v>
      </c>
      <c r="C398" s="88"/>
      <c r="D398" s="89">
        <v>3235</v>
      </c>
      <c r="E398" s="90" t="s">
        <v>30</v>
      </c>
      <c r="F398" s="91">
        <v>2550</v>
      </c>
      <c r="G398" s="91">
        <v>0</v>
      </c>
      <c r="H398" s="91">
        <v>0</v>
      </c>
    </row>
    <row r="399" spans="1:8" s="40" customFormat="1" x14ac:dyDescent="0.25">
      <c r="A399" s="43"/>
      <c r="B399" s="59">
        <v>12</v>
      </c>
      <c r="C399" s="90"/>
      <c r="D399" s="90">
        <v>3237</v>
      </c>
      <c r="E399" s="90" t="s">
        <v>29</v>
      </c>
      <c r="F399" s="91">
        <v>11250</v>
      </c>
      <c r="G399" s="91">
        <v>0</v>
      </c>
      <c r="H399" s="91">
        <v>0</v>
      </c>
    </row>
    <row r="400" spans="1:8" s="40" customFormat="1" x14ac:dyDescent="0.25">
      <c r="A400" s="43"/>
      <c r="B400" s="59">
        <v>12</v>
      </c>
      <c r="C400" s="88"/>
      <c r="D400" s="89">
        <v>3239</v>
      </c>
      <c r="E400" s="90" t="s">
        <v>31</v>
      </c>
      <c r="F400" s="91">
        <v>5288</v>
      </c>
      <c r="G400" s="91">
        <v>0</v>
      </c>
      <c r="H400" s="91">
        <v>0</v>
      </c>
    </row>
    <row r="401" spans="1:8" s="40" customFormat="1" ht="31.5" x14ac:dyDescent="0.25">
      <c r="A401" s="14"/>
      <c r="B401" s="55"/>
      <c r="C401" s="84"/>
      <c r="D401" s="85">
        <v>324</v>
      </c>
      <c r="E401" s="92" t="s">
        <v>46</v>
      </c>
      <c r="F401" s="26">
        <f>SUM(F402+F403)</f>
        <v>24877</v>
      </c>
      <c r="G401" s="26">
        <f t="shared" ref="G401:H401" si="149">SUM(G402+G403)</f>
        <v>3975</v>
      </c>
      <c r="H401" s="26">
        <f t="shared" si="149"/>
        <v>0</v>
      </c>
    </row>
    <row r="402" spans="1:8" s="40" customFormat="1" x14ac:dyDescent="0.25">
      <c r="A402" s="43"/>
      <c r="B402" s="27">
        <v>12</v>
      </c>
      <c r="C402" s="95"/>
      <c r="D402" s="95">
        <v>3241</v>
      </c>
      <c r="E402" s="95" t="s">
        <v>46</v>
      </c>
      <c r="F402" s="91">
        <v>12014</v>
      </c>
      <c r="G402" s="91">
        <v>3975</v>
      </c>
      <c r="H402" s="91">
        <v>0</v>
      </c>
    </row>
    <row r="403" spans="1:8" s="40" customFormat="1" x14ac:dyDescent="0.25">
      <c r="A403" s="43"/>
      <c r="B403" s="59">
        <v>12</v>
      </c>
      <c r="C403" s="88"/>
      <c r="D403" s="89">
        <v>3293</v>
      </c>
      <c r="E403" s="90" t="s">
        <v>33</v>
      </c>
      <c r="F403" s="91">
        <v>12863</v>
      </c>
      <c r="G403" s="91">
        <v>0</v>
      </c>
      <c r="H403" s="91">
        <v>0</v>
      </c>
    </row>
    <row r="404" spans="1:8" s="40" customFormat="1" x14ac:dyDescent="0.25">
      <c r="A404" s="14"/>
      <c r="B404" s="55"/>
      <c r="C404" s="84"/>
      <c r="D404" s="85">
        <v>329</v>
      </c>
      <c r="E404" s="92" t="s">
        <v>32</v>
      </c>
      <c r="F404" s="26">
        <f>SUM(F405)</f>
        <v>950</v>
      </c>
      <c r="G404" s="26">
        <f t="shared" ref="G404:H404" si="150">SUM(G405)</f>
        <v>0</v>
      </c>
      <c r="H404" s="26">
        <f t="shared" si="150"/>
        <v>0</v>
      </c>
    </row>
    <row r="405" spans="1:8" s="40" customFormat="1" x14ac:dyDescent="0.25">
      <c r="A405" s="43"/>
      <c r="B405" s="64">
        <v>12</v>
      </c>
      <c r="C405" s="96"/>
      <c r="D405" s="97">
        <v>3299</v>
      </c>
      <c r="E405" s="98" t="s">
        <v>32</v>
      </c>
      <c r="F405" s="91">
        <v>950</v>
      </c>
      <c r="G405" s="91">
        <v>0</v>
      </c>
      <c r="H405" s="91">
        <v>0</v>
      </c>
    </row>
    <row r="406" spans="1:8" s="40" customFormat="1" x14ac:dyDescent="0.25">
      <c r="A406" s="14"/>
      <c r="B406" s="55"/>
      <c r="C406" s="84"/>
      <c r="D406" s="85">
        <v>422</v>
      </c>
      <c r="E406" s="86" t="s">
        <v>63</v>
      </c>
      <c r="F406" s="26">
        <f>SUM(F407+F408+F409)</f>
        <v>535</v>
      </c>
      <c r="G406" s="26">
        <f t="shared" ref="G406:H406" si="151">SUM(G407+G408+G409)</f>
        <v>0</v>
      </c>
      <c r="H406" s="26">
        <f t="shared" si="151"/>
        <v>0</v>
      </c>
    </row>
    <row r="407" spans="1:8" s="40" customFormat="1" x14ac:dyDescent="0.25">
      <c r="A407" s="43"/>
      <c r="B407" s="69">
        <v>12</v>
      </c>
      <c r="C407" s="93"/>
      <c r="D407" s="94">
        <v>4221</v>
      </c>
      <c r="E407" s="99" t="s">
        <v>63</v>
      </c>
      <c r="F407" s="91">
        <v>185</v>
      </c>
      <c r="G407" s="91">
        <v>0</v>
      </c>
      <c r="H407" s="91">
        <v>0</v>
      </c>
    </row>
    <row r="408" spans="1:8" s="40" customFormat="1" x14ac:dyDescent="0.25">
      <c r="A408" s="43"/>
      <c r="B408" s="69">
        <v>12</v>
      </c>
      <c r="C408" s="93"/>
      <c r="D408" s="94">
        <v>4222</v>
      </c>
      <c r="E408" s="99" t="s">
        <v>63</v>
      </c>
      <c r="F408" s="91">
        <v>350</v>
      </c>
      <c r="G408" s="91">
        <v>0</v>
      </c>
      <c r="H408" s="91">
        <v>0</v>
      </c>
    </row>
    <row r="409" spans="1:8" s="40" customFormat="1" x14ac:dyDescent="0.25">
      <c r="A409" s="43"/>
      <c r="B409" s="69">
        <v>12</v>
      </c>
      <c r="C409" s="93"/>
      <c r="D409" s="94">
        <v>4223</v>
      </c>
      <c r="E409" s="99" t="s">
        <v>116</v>
      </c>
      <c r="F409" s="91">
        <v>0</v>
      </c>
      <c r="G409" s="91">
        <v>0</v>
      </c>
      <c r="H409" s="91">
        <v>0</v>
      </c>
    </row>
    <row r="410" spans="1:8" x14ac:dyDescent="0.25">
      <c r="A410" s="18"/>
      <c r="B410" s="19"/>
      <c r="C410" s="18"/>
      <c r="D410" s="18">
        <v>559</v>
      </c>
      <c r="E410" s="20" t="s">
        <v>56</v>
      </c>
      <c r="F410" s="21">
        <f>SUM(F411+F413+F415+F418+F420+F425+F427+F430)</f>
        <v>573537</v>
      </c>
      <c r="G410" s="21">
        <f t="shared" ref="G410:H410" si="152">SUM(G411+G413+G415+G418+G420+G425+G427+G430)</f>
        <v>68425</v>
      </c>
      <c r="H410" s="21">
        <f t="shared" si="152"/>
        <v>0</v>
      </c>
    </row>
    <row r="411" spans="1:8" s="40" customFormat="1" x14ac:dyDescent="0.25">
      <c r="A411" s="14"/>
      <c r="B411" s="55"/>
      <c r="C411" s="84"/>
      <c r="D411" s="85">
        <v>311</v>
      </c>
      <c r="E411" s="86" t="s">
        <v>89</v>
      </c>
      <c r="F411" s="26">
        <f>SUM(F412)</f>
        <v>186456</v>
      </c>
      <c r="G411" s="26">
        <f t="shared" ref="G411:H411" si="153">SUM(G412)</f>
        <v>15725</v>
      </c>
      <c r="H411" s="26">
        <f t="shared" si="153"/>
        <v>0</v>
      </c>
    </row>
    <row r="412" spans="1:8" s="40" customFormat="1" x14ac:dyDescent="0.25">
      <c r="A412" s="43"/>
      <c r="B412" s="164"/>
      <c r="C412" s="173"/>
      <c r="D412" s="174">
        <v>3111</v>
      </c>
      <c r="E412" s="175" t="s">
        <v>90</v>
      </c>
      <c r="F412" s="176">
        <v>186456</v>
      </c>
      <c r="G412" s="176">
        <v>15725</v>
      </c>
      <c r="H412" s="176">
        <v>0</v>
      </c>
    </row>
    <row r="413" spans="1:8" s="40" customFormat="1" x14ac:dyDescent="0.25">
      <c r="A413" s="14"/>
      <c r="B413" s="55"/>
      <c r="C413" s="84"/>
      <c r="D413" s="85">
        <v>312</v>
      </c>
      <c r="E413" s="92" t="s">
        <v>94</v>
      </c>
      <c r="F413" s="26">
        <f>SUM(F414)</f>
        <v>2040</v>
      </c>
      <c r="G413" s="26">
        <f t="shared" ref="G413:H413" si="154">SUM(G414)</f>
        <v>2125</v>
      </c>
      <c r="H413" s="26">
        <f t="shared" si="154"/>
        <v>0</v>
      </c>
    </row>
    <row r="414" spans="1:8" s="40" customFormat="1" x14ac:dyDescent="0.25">
      <c r="A414" s="43"/>
      <c r="B414" s="164"/>
      <c r="C414" s="173"/>
      <c r="D414" s="174">
        <v>3121</v>
      </c>
      <c r="E414" s="175" t="s">
        <v>94</v>
      </c>
      <c r="F414" s="176">
        <v>2040</v>
      </c>
      <c r="G414" s="176">
        <v>2125</v>
      </c>
      <c r="H414" s="176">
        <v>0</v>
      </c>
    </row>
    <row r="415" spans="1:8" s="40" customFormat="1" x14ac:dyDescent="0.25">
      <c r="A415" s="14"/>
      <c r="B415" s="55"/>
      <c r="C415" s="84"/>
      <c r="D415" s="85">
        <v>313</v>
      </c>
      <c r="E415" s="86" t="s">
        <v>91</v>
      </c>
      <c r="F415" s="26">
        <f>SUM(F416+F417)</f>
        <v>35902</v>
      </c>
      <c r="G415" s="26">
        <f t="shared" ref="G415:H415" si="155">SUM(G416+G417)</f>
        <v>3400</v>
      </c>
      <c r="H415" s="26">
        <f t="shared" si="155"/>
        <v>0</v>
      </c>
    </row>
    <row r="416" spans="1:8" s="40" customFormat="1" x14ac:dyDescent="0.25">
      <c r="A416" s="43"/>
      <c r="B416" s="164"/>
      <c r="C416" s="173"/>
      <c r="D416" s="174">
        <v>3132</v>
      </c>
      <c r="E416" s="175" t="s">
        <v>95</v>
      </c>
      <c r="F416" s="176">
        <v>35902</v>
      </c>
      <c r="G416" s="176">
        <v>3400</v>
      </c>
      <c r="H416" s="176">
        <v>0</v>
      </c>
    </row>
    <row r="417" spans="1:8" s="40" customFormat="1" x14ac:dyDescent="0.25">
      <c r="A417" s="43"/>
      <c r="B417" s="164"/>
      <c r="C417" s="173"/>
      <c r="D417" s="174">
        <v>3133</v>
      </c>
      <c r="E417" s="175" t="s">
        <v>119</v>
      </c>
      <c r="F417" s="176">
        <v>0</v>
      </c>
      <c r="G417" s="176"/>
      <c r="H417" s="176">
        <v>0</v>
      </c>
    </row>
    <row r="418" spans="1:8" s="40" customFormat="1" x14ac:dyDescent="0.25">
      <c r="A418" s="14"/>
      <c r="B418" s="55"/>
      <c r="C418" s="84"/>
      <c r="D418" s="85">
        <v>321</v>
      </c>
      <c r="E418" s="86" t="s">
        <v>25</v>
      </c>
      <c r="F418" s="26">
        <f>SUM(F419)</f>
        <v>87338</v>
      </c>
      <c r="G418" s="26">
        <f t="shared" ref="G418:H418" si="156">SUM(G419)</f>
        <v>24225</v>
      </c>
      <c r="H418" s="26">
        <f t="shared" si="156"/>
        <v>0</v>
      </c>
    </row>
    <row r="419" spans="1:8" s="40" customFormat="1" x14ac:dyDescent="0.25">
      <c r="A419" s="43"/>
      <c r="B419" s="164"/>
      <c r="C419" s="173"/>
      <c r="D419" s="174">
        <v>3211</v>
      </c>
      <c r="E419" s="175" t="s">
        <v>26</v>
      </c>
      <c r="F419" s="176">
        <v>87338</v>
      </c>
      <c r="G419" s="176">
        <v>24225</v>
      </c>
      <c r="H419" s="176">
        <v>0</v>
      </c>
    </row>
    <row r="420" spans="1:8" s="40" customFormat="1" x14ac:dyDescent="0.25">
      <c r="A420" s="14"/>
      <c r="B420" s="55"/>
      <c r="C420" s="84"/>
      <c r="D420" s="85">
        <v>323</v>
      </c>
      <c r="E420" s="92" t="s">
        <v>28</v>
      </c>
      <c r="F420" s="26">
        <f>SUM(F421+F422+F423+F424)</f>
        <v>112413</v>
      </c>
      <c r="G420" s="26">
        <f t="shared" ref="G420:H420" si="157">SUM(G421+G422+G423+G424)</f>
        <v>425</v>
      </c>
      <c r="H420" s="26">
        <f t="shared" si="157"/>
        <v>0</v>
      </c>
    </row>
    <row r="421" spans="1:8" s="40" customFormat="1" x14ac:dyDescent="0.25">
      <c r="A421" s="43"/>
      <c r="B421" s="164"/>
      <c r="C421" s="173"/>
      <c r="D421" s="174">
        <v>3231</v>
      </c>
      <c r="E421" s="175" t="s">
        <v>102</v>
      </c>
      <c r="F421" s="176">
        <v>4250</v>
      </c>
      <c r="G421" s="176">
        <v>425</v>
      </c>
      <c r="H421" s="176">
        <v>0</v>
      </c>
    </row>
    <row r="422" spans="1:8" s="40" customFormat="1" x14ac:dyDescent="0.25">
      <c r="A422" s="43"/>
      <c r="B422" s="164"/>
      <c r="C422" s="173"/>
      <c r="D422" s="174">
        <v>3235</v>
      </c>
      <c r="E422" s="175" t="s">
        <v>30</v>
      </c>
      <c r="F422" s="176">
        <v>14450</v>
      </c>
      <c r="G422" s="176">
        <v>0</v>
      </c>
      <c r="H422" s="176">
        <v>0</v>
      </c>
    </row>
    <row r="423" spans="1:8" s="40" customFormat="1" x14ac:dyDescent="0.25">
      <c r="A423" s="43"/>
      <c r="B423" s="164"/>
      <c r="C423" s="175"/>
      <c r="D423" s="175">
        <v>3237</v>
      </c>
      <c r="E423" s="175" t="s">
        <v>29</v>
      </c>
      <c r="F423" s="176">
        <v>63750</v>
      </c>
      <c r="G423" s="176">
        <v>0</v>
      </c>
      <c r="H423" s="176">
        <v>0</v>
      </c>
    </row>
    <row r="424" spans="1:8" s="40" customFormat="1" x14ac:dyDescent="0.25">
      <c r="A424" s="43"/>
      <c r="B424" s="164"/>
      <c r="C424" s="173"/>
      <c r="D424" s="174">
        <v>3239</v>
      </c>
      <c r="E424" s="175" t="s">
        <v>31</v>
      </c>
      <c r="F424" s="176">
        <v>29963</v>
      </c>
      <c r="G424" s="176">
        <v>0</v>
      </c>
      <c r="H424" s="176">
        <v>0</v>
      </c>
    </row>
    <row r="425" spans="1:8" s="40" customFormat="1" ht="31.5" x14ac:dyDescent="0.25">
      <c r="A425" s="14"/>
      <c r="B425" s="55"/>
      <c r="C425" s="84"/>
      <c r="D425" s="85">
        <v>324</v>
      </c>
      <c r="E425" s="92" t="s">
        <v>46</v>
      </c>
      <c r="F425" s="26">
        <f>SUM(F426)</f>
        <v>76500</v>
      </c>
      <c r="G425" s="26">
        <f t="shared" ref="G425:H425" si="158">SUM(G426)</f>
        <v>22525</v>
      </c>
      <c r="H425" s="26">
        <f t="shared" si="158"/>
        <v>0</v>
      </c>
    </row>
    <row r="426" spans="1:8" s="40" customFormat="1" x14ac:dyDescent="0.25">
      <c r="A426" s="43"/>
      <c r="B426" s="172"/>
      <c r="C426" s="177"/>
      <c r="D426" s="177">
        <v>3241</v>
      </c>
      <c r="E426" s="177" t="s">
        <v>46</v>
      </c>
      <c r="F426" s="176">
        <v>76500</v>
      </c>
      <c r="G426" s="176">
        <v>22525</v>
      </c>
      <c r="H426" s="176">
        <v>0</v>
      </c>
    </row>
    <row r="427" spans="1:8" s="40" customFormat="1" x14ac:dyDescent="0.25">
      <c r="A427" s="14"/>
      <c r="B427" s="55"/>
      <c r="C427" s="84"/>
      <c r="D427" s="85">
        <v>329</v>
      </c>
      <c r="E427" s="92" t="s">
        <v>32</v>
      </c>
      <c r="F427" s="26">
        <f>SUM(F428+F429)</f>
        <v>72888</v>
      </c>
      <c r="G427" s="26">
        <f t="shared" ref="G427:H427" si="159">SUM(G428+G429)</f>
        <v>0</v>
      </c>
      <c r="H427" s="26">
        <f t="shared" si="159"/>
        <v>0</v>
      </c>
    </row>
    <row r="428" spans="1:8" s="40" customFormat="1" x14ac:dyDescent="0.25">
      <c r="A428" s="43"/>
      <c r="B428" s="164"/>
      <c r="C428" s="173"/>
      <c r="D428" s="174">
        <v>3293</v>
      </c>
      <c r="E428" s="175" t="s">
        <v>33</v>
      </c>
      <c r="F428" s="176">
        <v>72888</v>
      </c>
      <c r="G428" s="176">
        <v>0</v>
      </c>
      <c r="H428" s="176">
        <v>0</v>
      </c>
    </row>
    <row r="429" spans="1:8" s="40" customFormat="1" x14ac:dyDescent="0.25">
      <c r="A429" s="43"/>
      <c r="B429" s="160"/>
      <c r="C429" s="178"/>
      <c r="D429" s="179">
        <v>3299</v>
      </c>
      <c r="E429" s="180" t="s">
        <v>32</v>
      </c>
      <c r="F429" s="176"/>
      <c r="G429" s="176"/>
      <c r="H429" s="176">
        <v>0</v>
      </c>
    </row>
    <row r="430" spans="1:8" s="40" customFormat="1" x14ac:dyDescent="0.25">
      <c r="A430" s="14"/>
      <c r="B430" s="55"/>
      <c r="C430" s="84"/>
      <c r="D430" s="85">
        <v>422</v>
      </c>
      <c r="E430" s="86" t="s">
        <v>63</v>
      </c>
      <c r="F430" s="26">
        <v>0</v>
      </c>
      <c r="G430" s="26">
        <v>0</v>
      </c>
      <c r="H430" s="26">
        <v>0</v>
      </c>
    </row>
    <row r="431" spans="1:8" s="40" customFormat="1" x14ac:dyDescent="0.25">
      <c r="A431" s="43"/>
      <c r="B431" s="164"/>
      <c r="C431" s="173"/>
      <c r="D431" s="174">
        <v>4221</v>
      </c>
      <c r="E431" s="175" t="s">
        <v>63</v>
      </c>
      <c r="F431" s="176"/>
      <c r="G431" s="176"/>
      <c r="H431" s="176"/>
    </row>
    <row r="432" spans="1:8" s="40" customFormat="1" x14ac:dyDescent="0.25">
      <c r="A432" s="43"/>
      <c r="B432" s="164"/>
      <c r="C432" s="173"/>
      <c r="D432" s="174">
        <v>4222</v>
      </c>
      <c r="E432" s="175" t="s">
        <v>63</v>
      </c>
      <c r="F432" s="176"/>
      <c r="G432" s="176"/>
      <c r="H432" s="176"/>
    </row>
    <row r="433" spans="1:8" s="40" customFormat="1" x14ac:dyDescent="0.25">
      <c r="A433" s="43"/>
      <c r="B433" s="164"/>
      <c r="C433" s="173"/>
      <c r="D433" s="174">
        <v>4223</v>
      </c>
      <c r="E433" s="175" t="s">
        <v>116</v>
      </c>
      <c r="F433" s="176"/>
      <c r="G433" s="176"/>
      <c r="H433" s="176"/>
    </row>
    <row r="434" spans="1:8" s="40" customFormat="1" ht="47.25" x14ac:dyDescent="0.25">
      <c r="A434" s="14" t="s">
        <v>88</v>
      </c>
      <c r="B434" s="48" t="s">
        <v>202</v>
      </c>
      <c r="C434" s="100"/>
      <c r="D434" s="100"/>
      <c r="E434" s="101" t="s">
        <v>203</v>
      </c>
      <c r="F434" s="102">
        <f>SUM(F435+F460)</f>
        <v>2679540</v>
      </c>
      <c r="G434" s="102">
        <f t="shared" ref="G434:H434" si="160">SUM(G435+G460)</f>
        <v>444603</v>
      </c>
      <c r="H434" s="102">
        <f t="shared" si="160"/>
        <v>0</v>
      </c>
    </row>
    <row r="435" spans="1:8" x14ac:dyDescent="0.25">
      <c r="A435" s="18"/>
      <c r="B435" s="19"/>
      <c r="C435" s="18"/>
      <c r="D435" s="18">
        <v>12</v>
      </c>
      <c r="E435" s="20" t="s">
        <v>55</v>
      </c>
      <c r="F435" s="21">
        <f>SUM(F436+F438+F440+F443+F445+F451+F453+F456+F458)</f>
        <v>384587</v>
      </c>
      <c r="G435" s="21">
        <f t="shared" ref="G435:H435" si="161">SUM(G436+G438+G440+G443+G445+G451+G453+G456+G458)</f>
        <v>66283</v>
      </c>
      <c r="H435" s="21">
        <f t="shared" si="161"/>
        <v>0</v>
      </c>
    </row>
    <row r="436" spans="1:8" s="40" customFormat="1" x14ac:dyDescent="0.25">
      <c r="A436" s="14"/>
      <c r="B436" s="55"/>
      <c r="C436" s="84"/>
      <c r="D436" s="85">
        <v>311</v>
      </c>
      <c r="E436" s="86" t="s">
        <v>89</v>
      </c>
      <c r="F436" s="26">
        <f>SUM(F437)</f>
        <v>12735</v>
      </c>
      <c r="G436" s="26">
        <f t="shared" ref="G436:H436" si="162">SUM(G437)</f>
        <v>6365</v>
      </c>
      <c r="H436" s="26">
        <f t="shared" si="162"/>
        <v>0</v>
      </c>
    </row>
    <row r="437" spans="1:8" x14ac:dyDescent="0.25">
      <c r="A437" s="43"/>
      <c r="B437" s="59">
        <v>12</v>
      </c>
      <c r="C437" s="88"/>
      <c r="D437" s="89">
        <v>3111</v>
      </c>
      <c r="E437" s="90" t="s">
        <v>90</v>
      </c>
      <c r="F437" s="91">
        <v>12735</v>
      </c>
      <c r="G437" s="91">
        <v>6365</v>
      </c>
      <c r="H437" s="91">
        <v>0</v>
      </c>
    </row>
    <row r="438" spans="1:8" s="40" customFormat="1" x14ac:dyDescent="0.25">
      <c r="A438" s="14"/>
      <c r="B438" s="55"/>
      <c r="C438" s="84"/>
      <c r="D438" s="85">
        <v>312</v>
      </c>
      <c r="E438" s="92" t="s">
        <v>94</v>
      </c>
      <c r="F438" s="26">
        <f>SUM(F439)</f>
        <v>477</v>
      </c>
      <c r="G438" s="26">
        <f t="shared" ref="G438:H438" si="163">SUM(G439)</f>
        <v>240</v>
      </c>
      <c r="H438" s="26">
        <f t="shared" si="163"/>
        <v>0</v>
      </c>
    </row>
    <row r="439" spans="1:8" x14ac:dyDescent="0.25">
      <c r="A439" s="43"/>
      <c r="B439" s="59">
        <v>12</v>
      </c>
      <c r="C439" s="88"/>
      <c r="D439" s="89">
        <v>3121</v>
      </c>
      <c r="E439" s="90" t="s">
        <v>94</v>
      </c>
      <c r="F439" s="91">
        <v>477</v>
      </c>
      <c r="G439" s="91">
        <v>240</v>
      </c>
      <c r="H439" s="91">
        <v>0</v>
      </c>
    </row>
    <row r="440" spans="1:8" s="40" customFormat="1" x14ac:dyDescent="0.25">
      <c r="A440" s="14"/>
      <c r="B440" s="55"/>
      <c r="C440" s="84"/>
      <c r="D440" s="85">
        <v>313</v>
      </c>
      <c r="E440" s="86" t="s">
        <v>91</v>
      </c>
      <c r="F440" s="26">
        <f>SUM(F441+F442)</f>
        <v>1788</v>
      </c>
      <c r="G440" s="26">
        <f t="shared" ref="G440:H440" si="164">SUM(G441+G442)</f>
        <v>0</v>
      </c>
      <c r="H440" s="26">
        <f t="shared" si="164"/>
        <v>0</v>
      </c>
    </row>
    <row r="441" spans="1:8" x14ac:dyDescent="0.25">
      <c r="A441" s="43"/>
      <c r="B441" s="59">
        <v>12</v>
      </c>
      <c r="C441" s="88"/>
      <c r="D441" s="89">
        <v>3132</v>
      </c>
      <c r="E441" s="90" t="s">
        <v>95</v>
      </c>
      <c r="F441" s="91">
        <v>1788</v>
      </c>
      <c r="G441" s="91">
        <v>0</v>
      </c>
      <c r="H441" s="91">
        <v>0</v>
      </c>
    </row>
    <row r="442" spans="1:8" x14ac:dyDescent="0.25">
      <c r="A442" s="43"/>
      <c r="B442" s="59">
        <v>12</v>
      </c>
      <c r="C442" s="88"/>
      <c r="D442" s="89">
        <v>3133</v>
      </c>
      <c r="E442" s="90" t="s">
        <v>119</v>
      </c>
      <c r="F442" s="91">
        <v>0</v>
      </c>
      <c r="G442" s="91">
        <v>0</v>
      </c>
      <c r="H442" s="91">
        <v>0</v>
      </c>
    </row>
    <row r="443" spans="1:8" s="40" customFormat="1" x14ac:dyDescent="0.25">
      <c r="A443" s="14"/>
      <c r="B443" s="55"/>
      <c r="C443" s="84"/>
      <c r="D443" s="85">
        <v>321</v>
      </c>
      <c r="E443" s="86" t="s">
        <v>25</v>
      </c>
      <c r="F443" s="26">
        <f>SUM(F444)</f>
        <v>30000</v>
      </c>
      <c r="G443" s="26">
        <f t="shared" ref="G443:H443" si="165">SUM(G444)</f>
        <v>16500</v>
      </c>
      <c r="H443" s="26">
        <f t="shared" si="165"/>
        <v>0</v>
      </c>
    </row>
    <row r="444" spans="1:8" x14ac:dyDescent="0.25">
      <c r="A444" s="43"/>
      <c r="B444" s="59">
        <v>12</v>
      </c>
      <c r="C444" s="88"/>
      <c r="D444" s="89">
        <v>3211</v>
      </c>
      <c r="E444" s="90" t="s">
        <v>26</v>
      </c>
      <c r="F444" s="91">
        <v>30000</v>
      </c>
      <c r="G444" s="91">
        <v>16500</v>
      </c>
      <c r="H444" s="91">
        <v>0</v>
      </c>
    </row>
    <row r="445" spans="1:8" s="40" customFormat="1" x14ac:dyDescent="0.25">
      <c r="A445" s="14"/>
      <c r="B445" s="55"/>
      <c r="C445" s="84"/>
      <c r="D445" s="85">
        <v>323</v>
      </c>
      <c r="E445" s="86" t="s">
        <v>204</v>
      </c>
      <c r="F445" s="26">
        <f>SUM(F446+F447+F448+F449+F450)</f>
        <v>198000</v>
      </c>
      <c r="G445" s="26">
        <f t="shared" ref="G445:H445" si="166">SUM(G446+G447+G448+G449+G450)</f>
        <v>32678</v>
      </c>
      <c r="H445" s="26">
        <f t="shared" si="166"/>
        <v>0</v>
      </c>
    </row>
    <row r="446" spans="1:8" s="40" customFormat="1" x14ac:dyDescent="0.25">
      <c r="A446" s="43"/>
      <c r="B446" s="69">
        <v>12</v>
      </c>
      <c r="C446" s="93"/>
      <c r="D446" s="94">
        <v>3231</v>
      </c>
      <c r="E446" s="90" t="s">
        <v>102</v>
      </c>
      <c r="F446" s="91">
        <v>0</v>
      </c>
      <c r="G446" s="91">
        <v>0</v>
      </c>
      <c r="H446" s="91">
        <v>0</v>
      </c>
    </row>
    <row r="447" spans="1:8" x14ac:dyDescent="0.25">
      <c r="A447" s="43"/>
      <c r="B447" s="69">
        <v>12</v>
      </c>
      <c r="C447" s="93"/>
      <c r="D447" s="94">
        <v>3233</v>
      </c>
      <c r="E447" s="90" t="s">
        <v>44</v>
      </c>
      <c r="F447" s="91">
        <v>120000</v>
      </c>
      <c r="G447" s="91">
        <v>2225</v>
      </c>
      <c r="H447" s="91">
        <v>0</v>
      </c>
    </row>
    <row r="448" spans="1:8" x14ac:dyDescent="0.25">
      <c r="A448" s="43"/>
      <c r="B448" s="59">
        <v>12</v>
      </c>
      <c r="C448" s="88"/>
      <c r="D448" s="89">
        <v>3235</v>
      </c>
      <c r="E448" s="90" t="s">
        <v>30</v>
      </c>
      <c r="F448" s="91">
        <v>9000</v>
      </c>
      <c r="G448" s="91">
        <v>3000</v>
      </c>
      <c r="H448" s="91">
        <v>0</v>
      </c>
    </row>
    <row r="449" spans="1:8" x14ac:dyDescent="0.25">
      <c r="A449" s="43"/>
      <c r="B449" s="59">
        <v>12</v>
      </c>
      <c r="C449" s="90"/>
      <c r="D449" s="90">
        <v>3237</v>
      </c>
      <c r="E449" s="90" t="s">
        <v>29</v>
      </c>
      <c r="F449" s="91">
        <v>69000</v>
      </c>
      <c r="G449" s="91">
        <v>27453</v>
      </c>
      <c r="H449" s="91">
        <v>0</v>
      </c>
    </row>
    <row r="450" spans="1:8" x14ac:dyDescent="0.25">
      <c r="A450" s="43"/>
      <c r="B450" s="59">
        <v>12</v>
      </c>
      <c r="C450" s="88"/>
      <c r="D450" s="89">
        <v>3239</v>
      </c>
      <c r="E450" s="90" t="s">
        <v>31</v>
      </c>
      <c r="F450" s="91">
        <v>0</v>
      </c>
      <c r="G450" s="91">
        <v>0</v>
      </c>
      <c r="H450" s="91">
        <v>0</v>
      </c>
    </row>
    <row r="451" spans="1:8" s="40" customFormat="1" ht="31.5" x14ac:dyDescent="0.25">
      <c r="A451" s="14"/>
      <c r="B451" s="55"/>
      <c r="C451" s="84"/>
      <c r="D451" s="85">
        <v>324</v>
      </c>
      <c r="E451" s="92" t="s">
        <v>46</v>
      </c>
      <c r="F451" s="26">
        <f>SUM(F452)</f>
        <v>3750</v>
      </c>
      <c r="G451" s="26">
        <f t="shared" ref="G451:H451" si="167">SUM(G452)</f>
        <v>3000</v>
      </c>
      <c r="H451" s="26">
        <f t="shared" si="167"/>
        <v>0</v>
      </c>
    </row>
    <row r="452" spans="1:8" x14ac:dyDescent="0.25">
      <c r="A452" s="43"/>
      <c r="B452" s="27">
        <v>12</v>
      </c>
      <c r="C452" s="95"/>
      <c r="D452" s="95">
        <v>3241</v>
      </c>
      <c r="E452" s="95" t="s">
        <v>46</v>
      </c>
      <c r="F452" s="91">
        <v>3750</v>
      </c>
      <c r="G452" s="91">
        <v>3000</v>
      </c>
      <c r="H452" s="91">
        <v>0</v>
      </c>
    </row>
    <row r="453" spans="1:8" s="40" customFormat="1" x14ac:dyDescent="0.25">
      <c r="A453" s="14"/>
      <c r="B453" s="55"/>
      <c r="C453" s="84"/>
      <c r="D453" s="85">
        <v>329</v>
      </c>
      <c r="E453" s="92" t="s">
        <v>32</v>
      </c>
      <c r="F453" s="26">
        <f>SUM(F454+F455)</f>
        <v>21512</v>
      </c>
      <c r="G453" s="26">
        <f t="shared" ref="G453:H453" si="168">SUM(G454+G455)</f>
        <v>7500</v>
      </c>
      <c r="H453" s="26">
        <f t="shared" si="168"/>
        <v>0</v>
      </c>
    </row>
    <row r="454" spans="1:8" x14ac:dyDescent="0.25">
      <c r="A454" s="43"/>
      <c r="B454" s="59">
        <v>12</v>
      </c>
      <c r="C454" s="88"/>
      <c r="D454" s="89">
        <v>3293</v>
      </c>
      <c r="E454" s="90" t="s">
        <v>33</v>
      </c>
      <c r="F454" s="91">
        <v>20850</v>
      </c>
      <c r="G454" s="91">
        <v>7500</v>
      </c>
      <c r="H454" s="91">
        <v>0</v>
      </c>
    </row>
    <row r="455" spans="1:8" s="40" customFormat="1" x14ac:dyDescent="0.25">
      <c r="A455" s="43"/>
      <c r="B455" s="64">
        <v>12</v>
      </c>
      <c r="C455" s="96"/>
      <c r="D455" s="97">
        <v>3299</v>
      </c>
      <c r="E455" s="98" t="s">
        <v>32</v>
      </c>
      <c r="F455" s="105">
        <v>662</v>
      </c>
      <c r="G455" s="105">
        <v>0</v>
      </c>
      <c r="H455" s="105">
        <v>0</v>
      </c>
    </row>
    <row r="456" spans="1:8" x14ac:dyDescent="0.25">
      <c r="A456" s="14"/>
      <c r="B456" s="55"/>
      <c r="C456" s="84"/>
      <c r="D456" s="85">
        <v>422</v>
      </c>
      <c r="E456" s="86" t="s">
        <v>63</v>
      </c>
      <c r="F456" s="26">
        <f>SUM(F457)</f>
        <v>19575</v>
      </c>
      <c r="G456" s="26">
        <f t="shared" ref="G456:H456" si="169">SUM(G457)</f>
        <v>0</v>
      </c>
      <c r="H456" s="26">
        <f t="shared" si="169"/>
        <v>0</v>
      </c>
    </row>
    <row r="457" spans="1:8" x14ac:dyDescent="0.25">
      <c r="A457" s="43"/>
      <c r="B457" s="69">
        <v>12</v>
      </c>
      <c r="C457" s="93"/>
      <c r="D457" s="94">
        <v>4221</v>
      </c>
      <c r="E457" s="99" t="s">
        <v>63</v>
      </c>
      <c r="F457" s="91">
        <v>19575</v>
      </c>
      <c r="G457" s="91">
        <v>0</v>
      </c>
      <c r="H457" s="91">
        <v>0</v>
      </c>
    </row>
    <row r="458" spans="1:8" x14ac:dyDescent="0.25">
      <c r="A458" s="14"/>
      <c r="B458" s="55"/>
      <c r="C458" s="84"/>
      <c r="D458" s="85">
        <v>426</v>
      </c>
      <c r="E458" s="92" t="s">
        <v>135</v>
      </c>
      <c r="F458" s="26">
        <f>SUM(F459)</f>
        <v>96750</v>
      </c>
      <c r="G458" s="26">
        <f t="shared" ref="G458:H458" si="170">SUM(G459)</f>
        <v>0</v>
      </c>
      <c r="H458" s="26">
        <f t="shared" si="170"/>
        <v>0</v>
      </c>
    </row>
    <row r="459" spans="1:8" x14ac:dyDescent="0.25">
      <c r="A459" s="43"/>
      <c r="B459" s="69">
        <v>12</v>
      </c>
      <c r="C459" s="93"/>
      <c r="D459" s="94">
        <v>4262</v>
      </c>
      <c r="E459" s="99" t="s">
        <v>117</v>
      </c>
      <c r="F459" s="91">
        <v>96750</v>
      </c>
      <c r="G459" s="91">
        <v>0</v>
      </c>
      <c r="H459" s="91">
        <v>0</v>
      </c>
    </row>
    <row r="460" spans="1:8" x14ac:dyDescent="0.25">
      <c r="A460" s="18"/>
      <c r="B460" s="19"/>
      <c r="C460" s="18"/>
      <c r="D460" s="18">
        <v>559</v>
      </c>
      <c r="E460" s="20" t="s">
        <v>56</v>
      </c>
      <c r="F460" s="21">
        <f>SUM(F461+F463+F465+F468+F471+F477+F479+F482+F484)</f>
        <v>2294953</v>
      </c>
      <c r="G460" s="21">
        <f t="shared" ref="G460:H460" si="171">SUM(G461+G463+G465+G468+G471+G477+G479+G482+G484)</f>
        <v>378320</v>
      </c>
      <c r="H460" s="21">
        <f t="shared" si="171"/>
        <v>0</v>
      </c>
    </row>
    <row r="461" spans="1:8" s="40" customFormat="1" x14ac:dyDescent="0.25">
      <c r="A461" s="14"/>
      <c r="B461" s="55"/>
      <c r="C461" s="84"/>
      <c r="D461" s="85">
        <v>311</v>
      </c>
      <c r="E461" s="86" t="s">
        <v>89</v>
      </c>
      <c r="F461" s="26">
        <f>SUM(F462)</f>
        <v>72165</v>
      </c>
      <c r="G461" s="26">
        <f t="shared" ref="G461:H461" si="172">SUM(G462)</f>
        <v>39400</v>
      </c>
      <c r="H461" s="26">
        <f t="shared" si="172"/>
        <v>0</v>
      </c>
    </row>
    <row r="462" spans="1:8" x14ac:dyDescent="0.25">
      <c r="A462" s="43"/>
      <c r="B462" s="164"/>
      <c r="C462" s="173"/>
      <c r="D462" s="174">
        <v>3111</v>
      </c>
      <c r="E462" s="175" t="s">
        <v>90</v>
      </c>
      <c r="F462" s="176">
        <v>72165</v>
      </c>
      <c r="G462" s="176">
        <v>39400</v>
      </c>
      <c r="H462" s="176">
        <v>0</v>
      </c>
    </row>
    <row r="463" spans="1:8" s="40" customFormat="1" x14ac:dyDescent="0.25">
      <c r="A463" s="14"/>
      <c r="B463" s="55"/>
      <c r="C463" s="84"/>
      <c r="D463" s="85">
        <v>312</v>
      </c>
      <c r="E463" s="92" t="s">
        <v>94</v>
      </c>
      <c r="F463" s="26">
        <f>SUM(F464)</f>
        <v>2702</v>
      </c>
      <c r="G463" s="26">
        <f t="shared" ref="G463:H463" si="173">SUM(G464)</f>
        <v>1450</v>
      </c>
      <c r="H463" s="26">
        <f t="shared" si="173"/>
        <v>0</v>
      </c>
    </row>
    <row r="464" spans="1:8" x14ac:dyDescent="0.25">
      <c r="A464" s="43"/>
      <c r="B464" s="164"/>
      <c r="C464" s="173"/>
      <c r="D464" s="174">
        <v>3121</v>
      </c>
      <c r="E464" s="175" t="s">
        <v>94</v>
      </c>
      <c r="F464" s="176">
        <v>2702</v>
      </c>
      <c r="G464" s="176">
        <v>1450</v>
      </c>
      <c r="H464" s="176">
        <v>0</v>
      </c>
    </row>
    <row r="465" spans="1:8" s="40" customFormat="1" x14ac:dyDescent="0.25">
      <c r="A465" s="14"/>
      <c r="B465" s="55"/>
      <c r="C465" s="84"/>
      <c r="D465" s="85">
        <v>313</v>
      </c>
      <c r="E465" s="86" t="s">
        <v>91</v>
      </c>
      <c r="F465" s="26">
        <f>SUM(F466+F467)</f>
        <v>10133</v>
      </c>
      <c r="G465" s="26">
        <f t="shared" ref="G465:H465" si="174">SUM(G466+G467)</f>
        <v>5400</v>
      </c>
      <c r="H465" s="26">
        <f t="shared" si="174"/>
        <v>0</v>
      </c>
    </row>
    <row r="466" spans="1:8" x14ac:dyDescent="0.25">
      <c r="A466" s="43"/>
      <c r="B466" s="164"/>
      <c r="C466" s="173"/>
      <c r="D466" s="174">
        <v>3132</v>
      </c>
      <c r="E466" s="175" t="s">
        <v>95</v>
      </c>
      <c r="F466" s="176">
        <v>10133</v>
      </c>
      <c r="G466" s="176">
        <v>5400</v>
      </c>
      <c r="H466" s="176">
        <v>0</v>
      </c>
    </row>
    <row r="467" spans="1:8" x14ac:dyDescent="0.25">
      <c r="A467" s="43"/>
      <c r="B467" s="164"/>
      <c r="C467" s="173"/>
      <c r="D467" s="174">
        <v>3133</v>
      </c>
      <c r="E467" s="175" t="s">
        <v>119</v>
      </c>
      <c r="F467" s="176">
        <v>0</v>
      </c>
      <c r="G467" s="176">
        <v>0</v>
      </c>
      <c r="H467" s="176">
        <v>0</v>
      </c>
    </row>
    <row r="468" spans="1:8" s="40" customFormat="1" x14ac:dyDescent="0.25">
      <c r="A468" s="14"/>
      <c r="B468" s="55"/>
      <c r="C468" s="84"/>
      <c r="D468" s="85">
        <v>321</v>
      </c>
      <c r="E468" s="86" t="s">
        <v>25</v>
      </c>
      <c r="F468" s="26">
        <f>SUM(F469+F470)</f>
        <v>190000</v>
      </c>
      <c r="G468" s="26">
        <f t="shared" ref="G468:H468" si="175">SUM(G469+G470)</f>
        <v>93500</v>
      </c>
      <c r="H468" s="26">
        <f t="shared" si="175"/>
        <v>0</v>
      </c>
    </row>
    <row r="469" spans="1:8" x14ac:dyDescent="0.25">
      <c r="A469" s="43"/>
      <c r="B469" s="164"/>
      <c r="C469" s="173"/>
      <c r="D469" s="174">
        <v>3211</v>
      </c>
      <c r="E469" s="175" t="s">
        <v>26</v>
      </c>
      <c r="F469" s="176">
        <v>170000</v>
      </c>
      <c r="G469" s="176">
        <v>93500</v>
      </c>
      <c r="H469" s="176">
        <v>0</v>
      </c>
    </row>
    <row r="470" spans="1:8" x14ac:dyDescent="0.25">
      <c r="A470" s="43"/>
      <c r="B470" s="164"/>
      <c r="C470" s="173"/>
      <c r="D470" s="174">
        <v>3213</v>
      </c>
      <c r="E470" s="175" t="s">
        <v>205</v>
      </c>
      <c r="F470" s="176">
        <v>20000</v>
      </c>
      <c r="G470" s="176">
        <v>0</v>
      </c>
      <c r="H470" s="176">
        <v>0</v>
      </c>
    </row>
    <row r="471" spans="1:8" s="40" customFormat="1" x14ac:dyDescent="0.25">
      <c r="A471" s="14"/>
      <c r="B471" s="55"/>
      <c r="C471" s="84"/>
      <c r="D471" s="85">
        <v>323</v>
      </c>
      <c r="E471" s="86" t="s">
        <v>204</v>
      </c>
      <c r="F471" s="26">
        <f>SUM(F472+F473+F474+F475+F476)</f>
        <v>1122000</v>
      </c>
      <c r="G471" s="26">
        <f t="shared" ref="G471:H471" si="176">SUM(G472+G473+G474+G475+G476)</f>
        <v>179070</v>
      </c>
      <c r="H471" s="26">
        <f t="shared" si="176"/>
        <v>0</v>
      </c>
    </row>
    <row r="472" spans="1:8" s="40" customFormat="1" x14ac:dyDescent="0.25">
      <c r="A472" s="43"/>
      <c r="B472" s="164"/>
      <c r="C472" s="173"/>
      <c r="D472" s="174">
        <v>3231</v>
      </c>
      <c r="E472" s="175" t="s">
        <v>102</v>
      </c>
      <c r="F472" s="176"/>
      <c r="G472" s="176"/>
      <c r="H472" s="176">
        <v>0</v>
      </c>
    </row>
    <row r="473" spans="1:8" x14ac:dyDescent="0.25">
      <c r="A473" s="43"/>
      <c r="B473" s="164"/>
      <c r="C473" s="173"/>
      <c r="D473" s="174">
        <v>3233</v>
      </c>
      <c r="E473" s="175" t="s">
        <v>44</v>
      </c>
      <c r="F473" s="176">
        <v>680000</v>
      </c>
      <c r="G473" s="176">
        <v>12605</v>
      </c>
      <c r="H473" s="176">
        <v>0</v>
      </c>
    </row>
    <row r="474" spans="1:8" x14ac:dyDescent="0.25">
      <c r="A474" s="43"/>
      <c r="B474" s="164"/>
      <c r="C474" s="173"/>
      <c r="D474" s="174">
        <v>3235</v>
      </c>
      <c r="E474" s="175" t="s">
        <v>30</v>
      </c>
      <c r="F474" s="176">
        <v>51000</v>
      </c>
      <c r="G474" s="176">
        <v>17000</v>
      </c>
      <c r="H474" s="176">
        <v>0</v>
      </c>
    </row>
    <row r="475" spans="1:8" x14ac:dyDescent="0.25">
      <c r="A475" s="43"/>
      <c r="B475" s="164"/>
      <c r="C475" s="175"/>
      <c r="D475" s="175">
        <v>3237</v>
      </c>
      <c r="E475" s="175" t="s">
        <v>29</v>
      </c>
      <c r="F475" s="176">
        <v>391000</v>
      </c>
      <c r="G475" s="176">
        <v>149465</v>
      </c>
      <c r="H475" s="176">
        <v>0</v>
      </c>
    </row>
    <row r="476" spans="1:8" x14ac:dyDescent="0.25">
      <c r="A476" s="43"/>
      <c r="B476" s="164"/>
      <c r="C476" s="173"/>
      <c r="D476" s="174">
        <v>3239</v>
      </c>
      <c r="E476" s="175" t="s">
        <v>31</v>
      </c>
      <c r="F476" s="176"/>
      <c r="G476" s="176"/>
      <c r="H476" s="176">
        <v>0</v>
      </c>
    </row>
    <row r="477" spans="1:8" s="40" customFormat="1" ht="31.5" x14ac:dyDescent="0.25">
      <c r="A477" s="14"/>
      <c r="B477" s="55"/>
      <c r="C477" s="84"/>
      <c r="D477" s="85">
        <v>324</v>
      </c>
      <c r="E477" s="92" t="s">
        <v>46</v>
      </c>
      <c r="F477" s="26">
        <f>SUM(F478)</f>
        <v>21250</v>
      </c>
      <c r="G477" s="26">
        <f t="shared" ref="G477:H477" si="177">SUM(G478)</f>
        <v>17000</v>
      </c>
      <c r="H477" s="26">
        <f t="shared" si="177"/>
        <v>0</v>
      </c>
    </row>
    <row r="478" spans="1:8" x14ac:dyDescent="0.25">
      <c r="A478" s="43"/>
      <c r="B478" s="172"/>
      <c r="C478" s="177"/>
      <c r="D478" s="177">
        <v>3241</v>
      </c>
      <c r="E478" s="177" t="s">
        <v>46</v>
      </c>
      <c r="F478" s="176">
        <v>21250</v>
      </c>
      <c r="G478" s="176">
        <v>17000</v>
      </c>
      <c r="H478" s="176">
        <v>0</v>
      </c>
    </row>
    <row r="479" spans="1:8" s="40" customFormat="1" x14ac:dyDescent="0.25">
      <c r="A479" s="14"/>
      <c r="B479" s="55"/>
      <c r="C479" s="84"/>
      <c r="D479" s="85">
        <v>329</v>
      </c>
      <c r="E479" s="92" t="s">
        <v>32</v>
      </c>
      <c r="F479" s="26">
        <f>SUM(F480+F481)</f>
        <v>121903</v>
      </c>
      <c r="G479" s="26">
        <f t="shared" ref="G479:H479" si="178">SUM(G480+G481)</f>
        <v>42500</v>
      </c>
      <c r="H479" s="26">
        <f t="shared" si="178"/>
        <v>0</v>
      </c>
    </row>
    <row r="480" spans="1:8" x14ac:dyDescent="0.25">
      <c r="A480" s="43"/>
      <c r="B480" s="164"/>
      <c r="C480" s="173"/>
      <c r="D480" s="174">
        <v>3293</v>
      </c>
      <c r="E480" s="175" t="s">
        <v>33</v>
      </c>
      <c r="F480" s="176">
        <v>118150</v>
      </c>
      <c r="G480" s="176">
        <v>42500</v>
      </c>
      <c r="H480" s="176">
        <v>0</v>
      </c>
    </row>
    <row r="481" spans="1:8" s="40" customFormat="1" x14ac:dyDescent="0.25">
      <c r="A481" s="43"/>
      <c r="B481" s="160"/>
      <c r="C481" s="178"/>
      <c r="D481" s="179">
        <v>3299</v>
      </c>
      <c r="E481" s="180" t="s">
        <v>32</v>
      </c>
      <c r="F481" s="181">
        <v>3753</v>
      </c>
      <c r="G481" s="181">
        <v>0</v>
      </c>
      <c r="H481" s="181">
        <v>0</v>
      </c>
    </row>
    <row r="482" spans="1:8" x14ac:dyDescent="0.25">
      <c r="A482" s="14"/>
      <c r="B482" s="55"/>
      <c r="C482" s="84"/>
      <c r="D482" s="85">
        <v>422</v>
      </c>
      <c r="E482" s="86" t="s">
        <v>63</v>
      </c>
      <c r="F482" s="26">
        <f>SUM(F483)</f>
        <v>206550</v>
      </c>
      <c r="G482" s="26">
        <f t="shared" ref="G482:H482" si="179">SUM(G483)</f>
        <v>0</v>
      </c>
      <c r="H482" s="26">
        <f t="shared" si="179"/>
        <v>0</v>
      </c>
    </row>
    <row r="483" spans="1:8" x14ac:dyDescent="0.25">
      <c r="A483" s="43"/>
      <c r="B483" s="164"/>
      <c r="C483" s="173"/>
      <c r="D483" s="174">
        <v>4221</v>
      </c>
      <c r="E483" s="175" t="s">
        <v>63</v>
      </c>
      <c r="F483" s="176">
        <v>206550</v>
      </c>
      <c r="G483" s="176">
        <v>0</v>
      </c>
      <c r="H483" s="176">
        <v>0</v>
      </c>
    </row>
    <row r="484" spans="1:8" x14ac:dyDescent="0.25">
      <c r="A484" s="14"/>
      <c r="B484" s="55"/>
      <c r="C484" s="84"/>
      <c r="D484" s="85">
        <v>426</v>
      </c>
      <c r="E484" s="92" t="s">
        <v>135</v>
      </c>
      <c r="F484" s="26">
        <f>SUM(F485)</f>
        <v>548250</v>
      </c>
      <c r="G484" s="26">
        <f t="shared" ref="G484:H484" si="180">SUM(G485)</f>
        <v>0</v>
      </c>
      <c r="H484" s="26">
        <f t="shared" si="180"/>
        <v>0</v>
      </c>
    </row>
    <row r="485" spans="1:8" x14ac:dyDescent="0.25">
      <c r="A485" s="43"/>
      <c r="B485" s="164"/>
      <c r="C485" s="173"/>
      <c r="D485" s="174">
        <v>4262</v>
      </c>
      <c r="E485" s="175" t="s">
        <v>117</v>
      </c>
      <c r="F485" s="176">
        <v>548250</v>
      </c>
      <c r="G485" s="176">
        <v>0</v>
      </c>
      <c r="H485" s="176">
        <v>0</v>
      </c>
    </row>
    <row r="486" spans="1:8" ht="31.5" x14ac:dyDescent="0.25">
      <c r="A486" s="14" t="s">
        <v>88</v>
      </c>
      <c r="B486" s="15" t="s">
        <v>206</v>
      </c>
      <c r="C486" s="107"/>
      <c r="D486" s="108"/>
      <c r="E486" s="16" t="s">
        <v>207</v>
      </c>
      <c r="F486" s="17">
        <f>SUM(F487)</f>
        <v>4000000</v>
      </c>
      <c r="G486" s="17">
        <f t="shared" ref="G486:H487" si="181">SUM(G487)</f>
        <v>5000000</v>
      </c>
      <c r="H486" s="17">
        <f t="shared" si="181"/>
        <v>5000000</v>
      </c>
    </row>
    <row r="487" spans="1:8" x14ac:dyDescent="0.25">
      <c r="A487" s="18"/>
      <c r="B487" s="19"/>
      <c r="C487" s="18"/>
      <c r="D487" s="18">
        <v>11</v>
      </c>
      <c r="E487" s="20" t="s">
        <v>11</v>
      </c>
      <c r="F487" s="21">
        <f>SUM(F488)</f>
        <v>4000000</v>
      </c>
      <c r="G487" s="21">
        <f t="shared" si="181"/>
        <v>5000000</v>
      </c>
      <c r="H487" s="21">
        <f t="shared" si="181"/>
        <v>5000000</v>
      </c>
    </row>
    <row r="488" spans="1:8" s="40" customFormat="1" x14ac:dyDescent="0.25">
      <c r="A488" s="14"/>
      <c r="B488" s="22"/>
      <c r="C488" s="23"/>
      <c r="D488" s="24">
        <v>363</v>
      </c>
      <c r="E488" s="25" t="s">
        <v>17</v>
      </c>
      <c r="F488" s="26">
        <f>SUM(F489+F490)</f>
        <v>4000000</v>
      </c>
      <c r="G488" s="26">
        <f t="shared" ref="G488:H488" si="182">SUM(G489+G490)</f>
        <v>5000000</v>
      </c>
      <c r="H488" s="26">
        <f t="shared" si="182"/>
        <v>5000000</v>
      </c>
    </row>
    <row r="489" spans="1:8" x14ac:dyDescent="0.25">
      <c r="A489" s="14"/>
      <c r="B489" s="41">
        <v>11</v>
      </c>
      <c r="C489" s="42"/>
      <c r="D489" s="35">
        <v>3631</v>
      </c>
      <c r="E489" s="36" t="s">
        <v>13</v>
      </c>
      <c r="F489" s="38">
        <v>1000000</v>
      </c>
      <c r="G489" s="38">
        <v>1000000</v>
      </c>
      <c r="H489" s="38">
        <v>1000000</v>
      </c>
    </row>
    <row r="490" spans="1:8" x14ac:dyDescent="0.25">
      <c r="A490" s="14"/>
      <c r="B490" s="41">
        <v>11</v>
      </c>
      <c r="C490" s="42"/>
      <c r="D490" s="35">
        <v>3632</v>
      </c>
      <c r="E490" s="36" t="s">
        <v>84</v>
      </c>
      <c r="F490" s="38">
        <v>3000000</v>
      </c>
      <c r="G490" s="38">
        <v>4000000</v>
      </c>
      <c r="H490" s="38">
        <v>4000000</v>
      </c>
    </row>
    <row r="491" spans="1:8" ht="47.25" x14ac:dyDescent="0.25">
      <c r="A491" s="14" t="s">
        <v>88</v>
      </c>
      <c r="B491" s="15" t="s">
        <v>208</v>
      </c>
      <c r="C491" s="107"/>
      <c r="D491" s="108"/>
      <c r="E491" s="16" t="s">
        <v>209</v>
      </c>
      <c r="F491" s="17">
        <v>296000</v>
      </c>
      <c r="G491" s="17">
        <v>400000</v>
      </c>
      <c r="H491" s="17">
        <v>400000</v>
      </c>
    </row>
    <row r="492" spans="1:8" x14ac:dyDescent="0.25">
      <c r="A492" s="18"/>
      <c r="B492" s="19"/>
      <c r="C492" s="18"/>
      <c r="D492" s="18">
        <v>11</v>
      </c>
      <c r="E492" s="20" t="s">
        <v>11</v>
      </c>
      <c r="F492" s="21">
        <f>SUM(F493)</f>
        <v>296000</v>
      </c>
      <c r="G492" s="21">
        <f t="shared" ref="G492:H492" si="183">SUM(G493)</f>
        <v>400000</v>
      </c>
      <c r="H492" s="21">
        <f t="shared" si="183"/>
        <v>400000</v>
      </c>
    </row>
    <row r="493" spans="1:8" x14ac:dyDescent="0.25">
      <c r="A493" s="14"/>
      <c r="B493" s="44"/>
      <c r="C493" s="45"/>
      <c r="D493" s="24">
        <v>323</v>
      </c>
      <c r="E493" s="25" t="s">
        <v>28</v>
      </c>
      <c r="F493" s="26">
        <f>SUM(F494+F495+F496+F497+F498)</f>
        <v>296000</v>
      </c>
      <c r="G493" s="26">
        <f t="shared" ref="G493:H493" si="184">SUM(G494+G495+G496+G497+G498)</f>
        <v>400000</v>
      </c>
      <c r="H493" s="26">
        <f t="shared" si="184"/>
        <v>400000</v>
      </c>
    </row>
    <row r="494" spans="1:8" x14ac:dyDescent="0.25">
      <c r="A494" s="14"/>
      <c r="B494" s="41">
        <v>11</v>
      </c>
      <c r="C494" s="42"/>
      <c r="D494" s="35">
        <v>3233</v>
      </c>
      <c r="E494" s="36" t="s">
        <v>44</v>
      </c>
      <c r="F494" s="38">
        <v>50000</v>
      </c>
      <c r="G494" s="38">
        <v>100000</v>
      </c>
      <c r="H494" s="38">
        <v>100000</v>
      </c>
    </row>
    <row r="495" spans="1:8" x14ac:dyDescent="0.25">
      <c r="A495" s="14"/>
      <c r="B495" s="41">
        <v>11</v>
      </c>
      <c r="C495" s="42"/>
      <c r="D495" s="35">
        <v>3235</v>
      </c>
      <c r="E495" s="36" t="s">
        <v>30</v>
      </c>
      <c r="F495" s="38">
        <v>100000</v>
      </c>
      <c r="G495" s="38">
        <v>100000</v>
      </c>
      <c r="H495" s="38">
        <v>100000</v>
      </c>
    </row>
    <row r="496" spans="1:8" x14ac:dyDescent="0.25">
      <c r="A496" s="14"/>
      <c r="B496" s="41">
        <v>11</v>
      </c>
      <c r="C496" s="42"/>
      <c r="D496" s="35">
        <v>3237</v>
      </c>
      <c r="E496" s="36" t="s">
        <v>29</v>
      </c>
      <c r="F496" s="38">
        <v>50000</v>
      </c>
      <c r="G496" s="38">
        <v>100000</v>
      </c>
      <c r="H496" s="38">
        <v>100000</v>
      </c>
    </row>
    <row r="497" spans="1:8" x14ac:dyDescent="0.25">
      <c r="A497" s="14"/>
      <c r="B497" s="41">
        <v>11</v>
      </c>
      <c r="C497" s="42"/>
      <c r="D497" s="35">
        <v>3238</v>
      </c>
      <c r="E497" s="36" t="s">
        <v>57</v>
      </c>
      <c r="F497" s="38">
        <v>46000</v>
      </c>
      <c r="G497" s="38">
        <v>50000</v>
      </c>
      <c r="H497" s="38">
        <v>50000</v>
      </c>
    </row>
    <row r="498" spans="1:8" x14ac:dyDescent="0.25">
      <c r="A498" s="14"/>
      <c r="B498" s="41">
        <v>11</v>
      </c>
      <c r="C498" s="42"/>
      <c r="D498" s="35">
        <v>3239</v>
      </c>
      <c r="E498" s="36" t="s">
        <v>31</v>
      </c>
      <c r="F498" s="38">
        <v>50000</v>
      </c>
      <c r="G498" s="38">
        <v>50000</v>
      </c>
      <c r="H498" s="38">
        <v>50000</v>
      </c>
    </row>
    <row r="499" spans="1:8" x14ac:dyDescent="0.25">
      <c r="A499" s="14" t="s">
        <v>176</v>
      </c>
      <c r="B499" s="109" t="s">
        <v>210</v>
      </c>
      <c r="C499" s="110"/>
      <c r="D499" s="110"/>
      <c r="E499" s="111" t="s">
        <v>211</v>
      </c>
      <c r="F499" s="87">
        <v>3600000</v>
      </c>
      <c r="G499" s="87">
        <v>200000</v>
      </c>
      <c r="H499" s="87">
        <v>0</v>
      </c>
    </row>
    <row r="500" spans="1:8" x14ac:dyDescent="0.25">
      <c r="A500" s="18"/>
      <c r="B500" s="19"/>
      <c r="C500" s="18"/>
      <c r="D500" s="18">
        <v>11</v>
      </c>
      <c r="E500" s="20" t="s">
        <v>11</v>
      </c>
      <c r="F500" s="21">
        <v>3600000</v>
      </c>
      <c r="G500" s="21">
        <v>200000</v>
      </c>
      <c r="H500" s="21">
        <v>0</v>
      </c>
    </row>
    <row r="501" spans="1:8" x14ac:dyDescent="0.25">
      <c r="A501" s="14"/>
      <c r="B501" s="22"/>
      <c r="C501" s="23"/>
      <c r="D501" s="24">
        <v>311</v>
      </c>
      <c r="E501" s="25" t="s">
        <v>89</v>
      </c>
      <c r="F501" s="26">
        <f>SUM(F502+F503)</f>
        <v>500000</v>
      </c>
      <c r="G501" s="26">
        <f t="shared" ref="G501:H501" si="185">SUM(G502+G503)</f>
        <v>0</v>
      </c>
      <c r="H501" s="26">
        <f t="shared" si="185"/>
        <v>0</v>
      </c>
    </row>
    <row r="502" spans="1:8" x14ac:dyDescent="0.25">
      <c r="A502" s="14"/>
      <c r="B502" s="27"/>
      <c r="C502" s="28"/>
      <c r="D502" s="29">
        <v>3111</v>
      </c>
      <c r="E502" s="30" t="s">
        <v>90</v>
      </c>
      <c r="F502" s="32">
        <v>500000</v>
      </c>
      <c r="G502" s="32">
        <v>0</v>
      </c>
      <c r="H502" s="32">
        <v>0</v>
      </c>
    </row>
    <row r="503" spans="1:8" x14ac:dyDescent="0.25">
      <c r="A503" s="14"/>
      <c r="B503" s="27"/>
      <c r="C503" s="28"/>
      <c r="D503" s="29">
        <v>3113</v>
      </c>
      <c r="E503" s="30" t="s">
        <v>123</v>
      </c>
      <c r="F503" s="32">
        <v>0</v>
      </c>
      <c r="G503" s="32">
        <v>0</v>
      </c>
      <c r="H503" s="32">
        <v>0</v>
      </c>
    </row>
    <row r="504" spans="1:8" x14ac:dyDescent="0.25">
      <c r="A504" s="14"/>
      <c r="B504" s="22"/>
      <c r="C504" s="23"/>
      <c r="D504" s="24">
        <v>312</v>
      </c>
      <c r="E504" s="25" t="s">
        <v>94</v>
      </c>
      <c r="F504" s="26">
        <f>SUM(F505)</f>
        <v>50000</v>
      </c>
      <c r="G504" s="26">
        <f t="shared" ref="G504:H504" si="186">SUM(G505)</f>
        <v>0</v>
      </c>
      <c r="H504" s="26">
        <f t="shared" si="186"/>
        <v>0</v>
      </c>
    </row>
    <row r="505" spans="1:8" x14ac:dyDescent="0.25">
      <c r="A505" s="14"/>
      <c r="B505" s="27"/>
      <c r="C505" s="28"/>
      <c r="D505" s="29">
        <v>3121</v>
      </c>
      <c r="E505" s="30" t="s">
        <v>94</v>
      </c>
      <c r="F505" s="32">
        <v>50000</v>
      </c>
      <c r="G505" s="32">
        <v>0</v>
      </c>
      <c r="H505" s="32">
        <v>0</v>
      </c>
    </row>
    <row r="506" spans="1:8" x14ac:dyDescent="0.25">
      <c r="A506" s="14"/>
      <c r="B506" s="22"/>
      <c r="C506" s="23"/>
      <c r="D506" s="24">
        <v>313</v>
      </c>
      <c r="E506" s="25" t="s">
        <v>91</v>
      </c>
      <c r="F506" s="26">
        <f>SUM(F507)</f>
        <v>200000</v>
      </c>
      <c r="G506" s="26">
        <f t="shared" ref="G506:H506" si="187">SUM(G507)</f>
        <v>0</v>
      </c>
      <c r="H506" s="26">
        <f t="shared" si="187"/>
        <v>0</v>
      </c>
    </row>
    <row r="507" spans="1:8" x14ac:dyDescent="0.25">
      <c r="A507" s="14"/>
      <c r="B507" s="27"/>
      <c r="C507" s="28"/>
      <c r="D507" s="29">
        <v>3132</v>
      </c>
      <c r="E507" s="30" t="s">
        <v>95</v>
      </c>
      <c r="F507" s="32">
        <v>200000</v>
      </c>
      <c r="G507" s="32">
        <v>0</v>
      </c>
      <c r="H507" s="32">
        <v>0</v>
      </c>
    </row>
    <row r="508" spans="1:8" x14ac:dyDescent="0.25">
      <c r="A508" s="14"/>
      <c r="B508" s="22"/>
      <c r="C508" s="23"/>
      <c r="D508" s="24">
        <v>321</v>
      </c>
      <c r="E508" s="25" t="s">
        <v>25</v>
      </c>
      <c r="F508" s="26">
        <f>SUM(F509)</f>
        <v>50000</v>
      </c>
      <c r="G508" s="26">
        <f t="shared" ref="G508:H508" si="188">SUM(G509)</f>
        <v>0</v>
      </c>
      <c r="H508" s="26">
        <f t="shared" si="188"/>
        <v>0</v>
      </c>
    </row>
    <row r="509" spans="1:8" x14ac:dyDescent="0.25">
      <c r="A509" s="14"/>
      <c r="B509" s="27">
        <v>11</v>
      </c>
      <c r="C509" s="28"/>
      <c r="D509" s="29">
        <v>3211</v>
      </c>
      <c r="E509" s="30" t="s">
        <v>26</v>
      </c>
      <c r="F509" s="32">
        <v>50000</v>
      </c>
      <c r="G509" s="32">
        <v>0</v>
      </c>
      <c r="H509" s="32">
        <v>0</v>
      </c>
    </row>
    <row r="510" spans="1:8" x14ac:dyDescent="0.25">
      <c r="A510" s="14"/>
      <c r="B510" s="22"/>
      <c r="C510" s="23"/>
      <c r="D510" s="24">
        <v>322</v>
      </c>
      <c r="E510" s="25" t="s">
        <v>59</v>
      </c>
      <c r="F510" s="26">
        <f>SUM(F511)</f>
        <v>200000</v>
      </c>
      <c r="G510" s="26">
        <f t="shared" ref="G510:H510" si="189">SUM(G511)</f>
        <v>0</v>
      </c>
      <c r="H510" s="26">
        <f t="shared" si="189"/>
        <v>0</v>
      </c>
    </row>
    <row r="511" spans="1:8" x14ac:dyDescent="0.25">
      <c r="A511" s="14"/>
      <c r="B511" s="27">
        <v>11</v>
      </c>
      <c r="C511" s="28"/>
      <c r="D511" s="29">
        <v>3227</v>
      </c>
      <c r="E511" s="30" t="s">
        <v>215</v>
      </c>
      <c r="F511" s="32">
        <v>200000</v>
      </c>
      <c r="G511" s="32">
        <v>0</v>
      </c>
      <c r="H511" s="32">
        <v>0</v>
      </c>
    </row>
    <row r="512" spans="1:8" x14ac:dyDescent="0.25">
      <c r="A512" s="14"/>
      <c r="B512" s="22"/>
      <c r="C512" s="23"/>
      <c r="D512" s="24">
        <v>323</v>
      </c>
      <c r="E512" s="25" t="s">
        <v>28</v>
      </c>
      <c r="F512" s="26">
        <f>SUM(F513+F514+F515+F516+F517+F518+F519+F520)</f>
        <v>2200000</v>
      </c>
      <c r="G512" s="26">
        <f t="shared" ref="G512:H512" si="190">SUM(G513+G514+G515+G516+G517+G518+G519+G520)</f>
        <v>100000</v>
      </c>
      <c r="H512" s="26">
        <f t="shared" si="190"/>
        <v>0</v>
      </c>
    </row>
    <row r="513" spans="1:8" x14ac:dyDescent="0.25">
      <c r="A513" s="14"/>
      <c r="B513" s="27">
        <v>11</v>
      </c>
      <c r="C513" s="28"/>
      <c r="D513" s="29">
        <v>3231</v>
      </c>
      <c r="E513" s="30" t="s">
        <v>102</v>
      </c>
      <c r="F513" s="32">
        <v>200000</v>
      </c>
      <c r="G513" s="32">
        <v>100000</v>
      </c>
      <c r="H513" s="32">
        <v>0</v>
      </c>
    </row>
    <row r="514" spans="1:8" x14ac:dyDescent="0.25">
      <c r="A514" s="14"/>
      <c r="B514" s="27">
        <v>11</v>
      </c>
      <c r="C514" s="28"/>
      <c r="D514" s="29">
        <v>3232</v>
      </c>
      <c r="E514" s="30" t="s">
        <v>103</v>
      </c>
      <c r="F514" s="32">
        <v>0</v>
      </c>
      <c r="G514" s="32">
        <v>0</v>
      </c>
      <c r="H514" s="32">
        <v>0</v>
      </c>
    </row>
    <row r="515" spans="1:8" x14ac:dyDescent="0.25">
      <c r="A515" s="14"/>
      <c r="B515" s="27">
        <v>11</v>
      </c>
      <c r="C515" s="28"/>
      <c r="D515" s="29">
        <v>3233</v>
      </c>
      <c r="E515" s="30" t="s">
        <v>44</v>
      </c>
      <c r="F515" s="32">
        <v>100000</v>
      </c>
      <c r="G515" s="32">
        <v>0</v>
      </c>
      <c r="H515" s="32">
        <v>0</v>
      </c>
    </row>
    <row r="516" spans="1:8" x14ac:dyDescent="0.25">
      <c r="A516" s="14"/>
      <c r="B516" s="27">
        <v>11</v>
      </c>
      <c r="C516" s="28"/>
      <c r="D516" s="29">
        <v>3234</v>
      </c>
      <c r="E516" s="30" t="s">
        <v>104</v>
      </c>
      <c r="F516" s="32">
        <v>100000</v>
      </c>
      <c r="G516" s="32">
        <v>0</v>
      </c>
      <c r="H516" s="32">
        <v>0</v>
      </c>
    </row>
    <row r="517" spans="1:8" x14ac:dyDescent="0.25">
      <c r="A517" s="14"/>
      <c r="B517" s="27">
        <v>11</v>
      </c>
      <c r="C517" s="28"/>
      <c r="D517" s="29">
        <v>3235</v>
      </c>
      <c r="E517" s="30" t="s">
        <v>30</v>
      </c>
      <c r="F517" s="32">
        <v>1600000</v>
      </c>
      <c r="G517" s="32">
        <v>0</v>
      </c>
      <c r="H517" s="32">
        <v>0</v>
      </c>
    </row>
    <row r="518" spans="1:8" x14ac:dyDescent="0.25">
      <c r="A518" s="14"/>
      <c r="B518" s="27">
        <v>11</v>
      </c>
      <c r="C518" s="28"/>
      <c r="D518" s="29">
        <v>3236</v>
      </c>
      <c r="E518" s="30" t="s">
        <v>105</v>
      </c>
      <c r="F518" s="32">
        <v>0</v>
      </c>
      <c r="G518" s="32">
        <v>0</v>
      </c>
      <c r="H518" s="32">
        <v>0</v>
      </c>
    </row>
    <row r="519" spans="1:8" x14ac:dyDescent="0.25">
      <c r="A519" s="14"/>
      <c r="B519" s="27">
        <v>11</v>
      </c>
      <c r="C519" s="28"/>
      <c r="D519" s="29">
        <v>3237</v>
      </c>
      <c r="E519" s="30" t="s">
        <v>29</v>
      </c>
      <c r="F519" s="32">
        <v>0</v>
      </c>
      <c r="G519" s="32">
        <v>0</v>
      </c>
      <c r="H519" s="32">
        <v>0</v>
      </c>
    </row>
    <row r="520" spans="1:8" x14ac:dyDescent="0.25">
      <c r="A520" s="14"/>
      <c r="B520" s="27">
        <v>11</v>
      </c>
      <c r="C520" s="28"/>
      <c r="D520" s="29">
        <v>3239</v>
      </c>
      <c r="E520" s="30" t="s">
        <v>31</v>
      </c>
      <c r="F520" s="32">
        <v>200000</v>
      </c>
      <c r="G520" s="32">
        <v>0</v>
      </c>
      <c r="H520" s="32">
        <v>0</v>
      </c>
    </row>
    <row r="521" spans="1:8" x14ac:dyDescent="0.25">
      <c r="A521" s="14"/>
      <c r="B521" s="22"/>
      <c r="C521" s="23"/>
      <c r="D521" s="24">
        <v>329</v>
      </c>
      <c r="E521" s="25" t="s">
        <v>32</v>
      </c>
      <c r="F521" s="26">
        <f>SUM(F522)</f>
        <v>400000</v>
      </c>
      <c r="G521" s="26">
        <f t="shared" ref="G521:H521" si="191">SUM(G522)</f>
        <v>100000</v>
      </c>
      <c r="H521" s="26">
        <f t="shared" si="191"/>
        <v>0</v>
      </c>
    </row>
    <row r="522" spans="1:8" x14ac:dyDescent="0.25">
      <c r="A522" s="14"/>
      <c r="B522" s="27">
        <v>11</v>
      </c>
      <c r="C522" s="28"/>
      <c r="D522" s="29">
        <v>3293</v>
      </c>
      <c r="E522" s="30" t="s">
        <v>33</v>
      </c>
      <c r="F522" s="32">
        <v>400000</v>
      </c>
      <c r="G522" s="32">
        <v>100000</v>
      </c>
      <c r="H522" s="32">
        <v>0</v>
      </c>
    </row>
    <row r="523" spans="1:8" ht="31.5" x14ac:dyDescent="0.25">
      <c r="A523" s="14" t="s">
        <v>8</v>
      </c>
      <c r="B523" s="15" t="s">
        <v>9</v>
      </c>
      <c r="C523" s="107"/>
      <c r="D523" s="108"/>
      <c r="E523" s="16" t="s">
        <v>10</v>
      </c>
      <c r="F523" s="17">
        <v>23929374</v>
      </c>
      <c r="G523" s="17">
        <v>20723833</v>
      </c>
      <c r="H523" s="17">
        <v>20723833</v>
      </c>
    </row>
    <row r="524" spans="1:8" x14ac:dyDescent="0.25">
      <c r="A524" s="18"/>
      <c r="B524" s="19"/>
      <c r="C524" s="18"/>
      <c r="D524" s="19">
        <v>11</v>
      </c>
      <c r="E524" s="20" t="s">
        <v>11</v>
      </c>
      <c r="F524" s="21">
        <v>23929374</v>
      </c>
      <c r="G524" s="21">
        <v>20723833</v>
      </c>
      <c r="H524" s="21">
        <v>20723833</v>
      </c>
    </row>
    <row r="525" spans="1:8" s="40" customFormat="1" x14ac:dyDescent="0.25">
      <c r="A525" s="14"/>
      <c r="B525" s="22"/>
      <c r="C525" s="23"/>
      <c r="D525" s="24">
        <v>363</v>
      </c>
      <c r="E525" s="25" t="s">
        <v>12</v>
      </c>
      <c r="F525" s="26">
        <f>SUM(F526)</f>
        <v>23929374</v>
      </c>
      <c r="G525" s="26">
        <f t="shared" ref="G525:H525" si="192">SUM(G526)</f>
        <v>20723833</v>
      </c>
      <c r="H525" s="26">
        <f t="shared" si="192"/>
        <v>20723833</v>
      </c>
    </row>
    <row r="526" spans="1:8" x14ac:dyDescent="0.25">
      <c r="A526" s="14"/>
      <c r="B526" s="41">
        <v>11</v>
      </c>
      <c r="C526" s="42"/>
      <c r="D526" s="35">
        <v>3631</v>
      </c>
      <c r="E526" s="36" t="s">
        <v>13</v>
      </c>
      <c r="F526" s="38">
        <v>23929374</v>
      </c>
      <c r="G526" s="38">
        <v>20723833</v>
      </c>
      <c r="H526" s="38">
        <v>20723833</v>
      </c>
    </row>
    <row r="527" spans="1:8" ht="47.25" x14ac:dyDescent="0.25">
      <c r="A527" s="14" t="s">
        <v>8</v>
      </c>
      <c r="B527" s="15" t="s">
        <v>14</v>
      </c>
      <c r="C527" s="107"/>
      <c r="D527" s="108"/>
      <c r="E527" s="16" t="s">
        <v>15</v>
      </c>
      <c r="F527" s="17">
        <f>F528+F531</f>
        <v>186360790</v>
      </c>
      <c r="G527" s="17">
        <f>G528+G531</f>
        <v>192462293</v>
      </c>
      <c r="H527" s="17">
        <f>H528+H531</f>
        <v>198621110</v>
      </c>
    </row>
    <row r="528" spans="1:8" x14ac:dyDescent="0.25">
      <c r="A528" s="18"/>
      <c r="B528" s="19"/>
      <c r="C528" s="18"/>
      <c r="D528" s="19">
        <v>11</v>
      </c>
      <c r="E528" s="20" t="s">
        <v>11</v>
      </c>
      <c r="F528" s="21">
        <f>SUM(F529)</f>
        <v>5000000</v>
      </c>
      <c r="G528" s="21">
        <f t="shared" ref="G528:H529" si="193">SUM(G529)</f>
        <v>5000000</v>
      </c>
      <c r="H528" s="21">
        <f t="shared" si="193"/>
        <v>5000000</v>
      </c>
    </row>
    <row r="529" spans="1:8" s="40" customFormat="1" x14ac:dyDescent="0.25">
      <c r="A529" s="14"/>
      <c r="B529" s="22"/>
      <c r="C529" s="23"/>
      <c r="D529" s="24">
        <v>381</v>
      </c>
      <c r="E529" s="25" t="s">
        <v>16</v>
      </c>
      <c r="F529" s="26">
        <f>SUM(F530)</f>
        <v>5000000</v>
      </c>
      <c r="G529" s="26">
        <f t="shared" si="193"/>
        <v>5000000</v>
      </c>
      <c r="H529" s="26">
        <f t="shared" si="193"/>
        <v>5000000</v>
      </c>
    </row>
    <row r="530" spans="1:8" x14ac:dyDescent="0.25">
      <c r="A530" s="14"/>
      <c r="B530" s="41">
        <v>11</v>
      </c>
      <c r="C530" s="42"/>
      <c r="D530" s="35">
        <v>3811</v>
      </c>
      <c r="E530" s="36" t="s">
        <v>17</v>
      </c>
      <c r="F530" s="38">
        <v>5000000</v>
      </c>
      <c r="G530" s="38">
        <v>5000000</v>
      </c>
      <c r="H530" s="38">
        <v>5000000</v>
      </c>
    </row>
    <row r="531" spans="1:8" x14ac:dyDescent="0.25">
      <c r="A531" s="18"/>
      <c r="B531" s="19"/>
      <c r="C531" s="18"/>
      <c r="D531" s="19">
        <v>41</v>
      </c>
      <c r="E531" s="20" t="s">
        <v>18</v>
      </c>
      <c r="F531" s="21">
        <f>SUM(F532)</f>
        <v>181360790</v>
      </c>
      <c r="G531" s="21">
        <f t="shared" ref="G531:H532" si="194">SUM(G532)</f>
        <v>187462293</v>
      </c>
      <c r="H531" s="21">
        <f t="shared" si="194"/>
        <v>193621110</v>
      </c>
    </row>
    <row r="532" spans="1:8" s="40" customFormat="1" x14ac:dyDescent="0.25">
      <c r="A532" s="14"/>
      <c r="B532" s="22"/>
      <c r="C532" s="23"/>
      <c r="D532" s="24">
        <v>381</v>
      </c>
      <c r="E532" s="25" t="s">
        <v>16</v>
      </c>
      <c r="F532" s="26">
        <f>SUM(F533)</f>
        <v>181360790</v>
      </c>
      <c r="G532" s="26">
        <f t="shared" si="194"/>
        <v>187462293</v>
      </c>
      <c r="H532" s="26">
        <f t="shared" si="194"/>
        <v>193621110</v>
      </c>
    </row>
    <row r="533" spans="1:8" x14ac:dyDescent="0.25">
      <c r="A533" s="14"/>
      <c r="B533" s="117">
        <v>41</v>
      </c>
      <c r="C533" s="182"/>
      <c r="D533" s="183">
        <v>3811</v>
      </c>
      <c r="E533" s="184" t="s">
        <v>17</v>
      </c>
      <c r="F533" s="63">
        <v>181360790</v>
      </c>
      <c r="G533" s="63">
        <v>187462293</v>
      </c>
      <c r="H533" s="63">
        <v>193621110</v>
      </c>
    </row>
    <row r="534" spans="1:8" ht="31.5" x14ac:dyDescent="0.25">
      <c r="A534" s="14" t="s">
        <v>8</v>
      </c>
      <c r="B534" s="15" t="s">
        <v>19</v>
      </c>
      <c r="C534" s="107"/>
      <c r="D534" s="108"/>
      <c r="E534" s="16" t="s">
        <v>20</v>
      </c>
      <c r="F534" s="17">
        <f>SUM(F535)</f>
        <v>13500000</v>
      </c>
      <c r="G534" s="17">
        <f t="shared" ref="G534:H536" si="195">SUM(G535)</f>
        <v>10000000</v>
      </c>
      <c r="H534" s="17">
        <f t="shared" si="195"/>
        <v>12000000</v>
      </c>
    </row>
    <row r="535" spans="1:8" x14ac:dyDescent="0.25">
      <c r="A535" s="18"/>
      <c r="B535" s="19"/>
      <c r="C535" s="18"/>
      <c r="D535" s="19">
        <v>11</v>
      </c>
      <c r="E535" s="20" t="s">
        <v>11</v>
      </c>
      <c r="F535" s="21">
        <f>SUM(F536)</f>
        <v>13500000</v>
      </c>
      <c r="G535" s="21">
        <f t="shared" si="195"/>
        <v>10000000</v>
      </c>
      <c r="H535" s="21">
        <f t="shared" si="195"/>
        <v>12000000</v>
      </c>
    </row>
    <row r="536" spans="1:8" s="40" customFormat="1" ht="31.5" x14ac:dyDescent="0.25">
      <c r="A536" s="14"/>
      <c r="B536" s="22"/>
      <c r="C536" s="23"/>
      <c r="D536" s="24">
        <v>372</v>
      </c>
      <c r="E536" s="25" t="s">
        <v>21</v>
      </c>
      <c r="F536" s="26">
        <f>SUM(F537)</f>
        <v>13500000</v>
      </c>
      <c r="G536" s="26">
        <f t="shared" si="195"/>
        <v>10000000</v>
      </c>
      <c r="H536" s="26">
        <f t="shared" si="195"/>
        <v>12000000</v>
      </c>
    </row>
    <row r="537" spans="1:8" x14ac:dyDescent="0.25">
      <c r="A537" s="14"/>
      <c r="B537" s="41">
        <v>11</v>
      </c>
      <c r="C537" s="42"/>
      <c r="D537" s="35">
        <v>3721</v>
      </c>
      <c r="E537" s="36" t="s">
        <v>22</v>
      </c>
      <c r="F537" s="38">
        <v>13500000</v>
      </c>
      <c r="G537" s="38">
        <v>10000000</v>
      </c>
      <c r="H537" s="38">
        <v>12000000</v>
      </c>
    </row>
    <row r="538" spans="1:8" x14ac:dyDescent="0.25">
      <c r="A538" s="14" t="s">
        <v>8</v>
      </c>
      <c r="B538" s="48" t="s">
        <v>23</v>
      </c>
      <c r="C538" s="48"/>
      <c r="D538" s="48"/>
      <c r="E538" s="16" t="s">
        <v>24</v>
      </c>
      <c r="F538" s="17">
        <f>SUM(F539+F551)</f>
        <v>880000</v>
      </c>
      <c r="G538" s="17">
        <f t="shared" ref="G538:H538" si="196">SUM(G539+G551)</f>
        <v>880000</v>
      </c>
      <c r="H538" s="17">
        <f t="shared" si="196"/>
        <v>880000</v>
      </c>
    </row>
    <row r="539" spans="1:8" x14ac:dyDescent="0.25">
      <c r="A539" s="18"/>
      <c r="B539" s="19"/>
      <c r="C539" s="18"/>
      <c r="D539" s="19">
        <v>11</v>
      </c>
      <c r="E539" s="20" t="s">
        <v>11</v>
      </c>
      <c r="F539" s="21">
        <v>780000</v>
      </c>
      <c r="G539" s="21">
        <v>780000</v>
      </c>
      <c r="H539" s="21">
        <v>780000</v>
      </c>
    </row>
    <row r="540" spans="1:8" x14ac:dyDescent="0.25">
      <c r="A540" s="14"/>
      <c r="B540" s="22"/>
      <c r="C540" s="23"/>
      <c r="D540" s="24">
        <v>321</v>
      </c>
      <c r="E540" s="25" t="s">
        <v>25</v>
      </c>
      <c r="F540" s="26">
        <f>SUM(F541+F542)</f>
        <v>450000</v>
      </c>
      <c r="G540" s="26">
        <f t="shared" ref="G540:H540" si="197">SUM(G541+G542)</f>
        <v>450000</v>
      </c>
      <c r="H540" s="26">
        <f t="shared" si="197"/>
        <v>450000</v>
      </c>
    </row>
    <row r="541" spans="1:8" x14ac:dyDescent="0.25">
      <c r="A541" s="14"/>
      <c r="B541" s="27">
        <v>11</v>
      </c>
      <c r="C541" s="28"/>
      <c r="D541" s="29">
        <v>3211</v>
      </c>
      <c r="E541" s="30" t="s">
        <v>26</v>
      </c>
      <c r="F541" s="32">
        <v>440000</v>
      </c>
      <c r="G541" s="32">
        <v>440000</v>
      </c>
      <c r="H541" s="32">
        <v>440000</v>
      </c>
    </row>
    <row r="542" spans="1:8" x14ac:dyDescent="0.25">
      <c r="A542" s="14"/>
      <c r="B542" s="27">
        <v>11</v>
      </c>
      <c r="C542" s="28"/>
      <c r="D542" s="29">
        <v>3214</v>
      </c>
      <c r="E542" s="30" t="s">
        <v>27</v>
      </c>
      <c r="F542" s="32">
        <v>10000</v>
      </c>
      <c r="G542" s="32">
        <v>10000</v>
      </c>
      <c r="H542" s="32">
        <v>10000</v>
      </c>
    </row>
    <row r="543" spans="1:8" x14ac:dyDescent="0.25">
      <c r="A543" s="14"/>
      <c r="B543" s="22"/>
      <c r="C543" s="23"/>
      <c r="D543" s="24">
        <v>323</v>
      </c>
      <c r="E543" s="25" t="s">
        <v>28</v>
      </c>
      <c r="F543" s="26">
        <f>SUM(F544+F545+F546)</f>
        <v>160000</v>
      </c>
      <c r="G543" s="26">
        <f t="shared" ref="G543:H543" si="198">SUM(G544+G545+G546)</f>
        <v>160000</v>
      </c>
      <c r="H543" s="26">
        <f t="shared" si="198"/>
        <v>160000</v>
      </c>
    </row>
    <row r="544" spans="1:8" x14ac:dyDescent="0.25">
      <c r="A544" s="14"/>
      <c r="B544" s="27">
        <v>11</v>
      </c>
      <c r="C544" s="28"/>
      <c r="D544" s="29">
        <v>3237</v>
      </c>
      <c r="E544" s="30" t="s">
        <v>29</v>
      </c>
      <c r="F544" s="32">
        <v>50000</v>
      </c>
      <c r="G544" s="32">
        <v>50000</v>
      </c>
      <c r="H544" s="32">
        <v>50000</v>
      </c>
    </row>
    <row r="545" spans="1:8" x14ac:dyDescent="0.25">
      <c r="A545" s="14"/>
      <c r="B545" s="27">
        <v>11</v>
      </c>
      <c r="C545" s="28"/>
      <c r="D545" s="29">
        <v>3235</v>
      </c>
      <c r="E545" s="30" t="s">
        <v>30</v>
      </c>
      <c r="F545" s="32">
        <v>50000</v>
      </c>
      <c r="G545" s="32">
        <v>50000</v>
      </c>
      <c r="H545" s="32">
        <v>50000</v>
      </c>
    </row>
    <row r="546" spans="1:8" x14ac:dyDescent="0.25">
      <c r="A546" s="14"/>
      <c r="B546" s="27">
        <v>11</v>
      </c>
      <c r="C546" s="28"/>
      <c r="D546" s="29">
        <v>3239</v>
      </c>
      <c r="E546" s="30" t="s">
        <v>31</v>
      </c>
      <c r="F546" s="32">
        <v>60000</v>
      </c>
      <c r="G546" s="32">
        <v>60000</v>
      </c>
      <c r="H546" s="32">
        <v>60000</v>
      </c>
    </row>
    <row r="547" spans="1:8" x14ac:dyDescent="0.25">
      <c r="A547" s="14"/>
      <c r="B547" s="22"/>
      <c r="C547" s="23"/>
      <c r="D547" s="24">
        <v>329</v>
      </c>
      <c r="E547" s="25" t="s">
        <v>32</v>
      </c>
      <c r="F547" s="26">
        <f>SUM(F548)</f>
        <v>100000</v>
      </c>
      <c r="G547" s="26">
        <f t="shared" ref="G547:H547" si="199">SUM(G548)</f>
        <v>100000</v>
      </c>
      <c r="H547" s="26">
        <f t="shared" si="199"/>
        <v>100000</v>
      </c>
    </row>
    <row r="548" spans="1:8" x14ac:dyDescent="0.25">
      <c r="A548" s="14"/>
      <c r="B548" s="27">
        <v>11</v>
      </c>
      <c r="C548" s="28"/>
      <c r="D548" s="29">
        <v>3293</v>
      </c>
      <c r="E548" s="30" t="s">
        <v>33</v>
      </c>
      <c r="F548" s="32">
        <v>100000</v>
      </c>
      <c r="G548" s="32">
        <v>100000</v>
      </c>
      <c r="H548" s="32">
        <v>100000</v>
      </c>
    </row>
    <row r="549" spans="1:8" ht="31.5" x14ac:dyDescent="0.25">
      <c r="A549" s="14"/>
      <c r="B549" s="22"/>
      <c r="C549" s="23"/>
      <c r="D549" s="24">
        <v>324</v>
      </c>
      <c r="E549" s="25" t="s">
        <v>34</v>
      </c>
      <c r="F549" s="26">
        <f>SUM(F550)</f>
        <v>70000</v>
      </c>
      <c r="G549" s="26">
        <f t="shared" ref="G549:H549" si="200">SUM(G550)</f>
        <v>70000</v>
      </c>
      <c r="H549" s="26">
        <f t="shared" si="200"/>
        <v>70000</v>
      </c>
    </row>
    <row r="550" spans="1:8" x14ac:dyDescent="0.25">
      <c r="A550" s="14"/>
      <c r="B550" s="41">
        <v>11</v>
      </c>
      <c r="C550" s="42"/>
      <c r="D550" s="35">
        <v>3241</v>
      </c>
      <c r="E550" s="36" t="s">
        <v>35</v>
      </c>
      <c r="F550" s="38">
        <v>70000</v>
      </c>
      <c r="G550" s="38">
        <v>70000</v>
      </c>
      <c r="H550" s="38">
        <v>70000</v>
      </c>
    </row>
    <row r="551" spans="1:8" x14ac:dyDescent="0.25">
      <c r="A551" s="18"/>
      <c r="B551" s="19"/>
      <c r="C551" s="18"/>
      <c r="D551" s="19">
        <v>51</v>
      </c>
      <c r="E551" s="20" t="s">
        <v>36</v>
      </c>
      <c r="F551" s="21">
        <f>SUM(F552)</f>
        <v>100000</v>
      </c>
      <c r="G551" s="21">
        <f t="shared" ref="G551:H551" si="201">SUM(G552)</f>
        <v>100000</v>
      </c>
      <c r="H551" s="21">
        <f t="shared" si="201"/>
        <v>100000</v>
      </c>
    </row>
    <row r="552" spans="1:8" x14ac:dyDescent="0.25">
      <c r="A552" s="14"/>
      <c r="B552" s="124">
        <v>51</v>
      </c>
      <c r="C552" s="130"/>
      <c r="D552" s="131">
        <v>3211</v>
      </c>
      <c r="E552" s="132" t="s">
        <v>26</v>
      </c>
      <c r="F552" s="133">
        <v>100000</v>
      </c>
      <c r="G552" s="133">
        <v>100000</v>
      </c>
      <c r="H552" s="133">
        <v>100000</v>
      </c>
    </row>
    <row r="553" spans="1:8" x14ac:dyDescent="0.25">
      <c r="A553" s="14" t="s">
        <v>8</v>
      </c>
      <c r="B553" s="15" t="s">
        <v>37</v>
      </c>
      <c r="C553" s="107"/>
      <c r="D553" s="108"/>
      <c r="E553" s="16" t="s">
        <v>38</v>
      </c>
      <c r="F553" s="17">
        <f>SUM(F554)</f>
        <v>22000000</v>
      </c>
      <c r="G553" s="17">
        <f t="shared" ref="G553:H555" si="202">SUM(G554)</f>
        <v>22000000</v>
      </c>
      <c r="H553" s="17">
        <f t="shared" si="202"/>
        <v>22000000</v>
      </c>
    </row>
    <row r="554" spans="1:8" x14ac:dyDescent="0.25">
      <c r="A554" s="18"/>
      <c r="B554" s="19"/>
      <c r="C554" s="18"/>
      <c r="D554" s="19">
        <v>11</v>
      </c>
      <c r="E554" s="20" t="s">
        <v>11</v>
      </c>
      <c r="F554" s="21">
        <f>SUM(F555)</f>
        <v>22000000</v>
      </c>
      <c r="G554" s="21">
        <f t="shared" si="202"/>
        <v>22000000</v>
      </c>
      <c r="H554" s="21">
        <f t="shared" si="202"/>
        <v>22000000</v>
      </c>
    </row>
    <row r="555" spans="1:8" s="40" customFormat="1" ht="31.5" x14ac:dyDescent="0.25">
      <c r="A555" s="14"/>
      <c r="B555" s="22"/>
      <c r="C555" s="23"/>
      <c r="D555" s="24">
        <v>372</v>
      </c>
      <c r="E555" s="25" t="s">
        <v>21</v>
      </c>
      <c r="F555" s="26">
        <f>SUM(F556)</f>
        <v>22000000</v>
      </c>
      <c r="G555" s="26">
        <f t="shared" si="202"/>
        <v>22000000</v>
      </c>
      <c r="H555" s="26">
        <f t="shared" si="202"/>
        <v>22000000</v>
      </c>
    </row>
    <row r="556" spans="1:8" x14ac:dyDescent="0.25">
      <c r="A556" s="14"/>
      <c r="B556" s="41">
        <v>11</v>
      </c>
      <c r="C556" s="42"/>
      <c r="D556" s="35">
        <v>3721</v>
      </c>
      <c r="E556" s="36" t="s">
        <v>22</v>
      </c>
      <c r="F556" s="38">
        <v>22000000</v>
      </c>
      <c r="G556" s="38">
        <v>22000000</v>
      </c>
      <c r="H556" s="38">
        <v>22000000</v>
      </c>
    </row>
    <row r="557" spans="1:8" ht="31.5" x14ac:dyDescent="0.25">
      <c r="A557" s="14" t="s">
        <v>8</v>
      </c>
      <c r="B557" s="15" t="s">
        <v>39</v>
      </c>
      <c r="C557" s="107"/>
      <c r="D557" s="108"/>
      <c r="E557" s="16" t="s">
        <v>40</v>
      </c>
      <c r="F557" s="17">
        <f>F558+F563</f>
        <v>15100208</v>
      </c>
      <c r="G557" s="17">
        <f t="shared" ref="G557:H557" si="203">G558+G563</f>
        <v>15227116</v>
      </c>
      <c r="H557" s="17">
        <f t="shared" si="203"/>
        <v>15355216</v>
      </c>
    </row>
    <row r="558" spans="1:8" x14ac:dyDescent="0.25">
      <c r="A558" s="18"/>
      <c r="B558" s="19"/>
      <c r="C558" s="18"/>
      <c r="D558" s="19">
        <v>11</v>
      </c>
      <c r="E558" s="20" t="s">
        <v>11</v>
      </c>
      <c r="F558" s="21">
        <v>11328000</v>
      </c>
      <c r="G558" s="21">
        <v>11328000</v>
      </c>
      <c r="H558" s="21">
        <v>11328000</v>
      </c>
    </row>
    <row r="559" spans="1:8" s="40" customFormat="1" x14ac:dyDescent="0.25">
      <c r="A559" s="14"/>
      <c r="B559" s="22"/>
      <c r="C559" s="23"/>
      <c r="D559" s="24">
        <v>323</v>
      </c>
      <c r="E559" s="25" t="s">
        <v>28</v>
      </c>
      <c r="F559" s="26">
        <f>SUM(F560)</f>
        <v>48000</v>
      </c>
      <c r="G559" s="26">
        <f t="shared" ref="G559:H559" si="204">SUM(G560)</f>
        <v>48000</v>
      </c>
      <c r="H559" s="26">
        <f t="shared" si="204"/>
        <v>48000</v>
      </c>
    </row>
    <row r="560" spans="1:8" x14ac:dyDescent="0.25">
      <c r="A560" s="14"/>
      <c r="B560" s="41">
        <v>11</v>
      </c>
      <c r="C560" s="42"/>
      <c r="D560" s="35">
        <v>3237</v>
      </c>
      <c r="E560" s="36" t="s">
        <v>29</v>
      </c>
      <c r="F560" s="38">
        <v>48000</v>
      </c>
      <c r="G560" s="38">
        <v>48000</v>
      </c>
      <c r="H560" s="38">
        <v>48000</v>
      </c>
    </row>
    <row r="561" spans="1:8" s="40" customFormat="1" x14ac:dyDescent="0.25">
      <c r="A561" s="14"/>
      <c r="B561" s="22"/>
      <c r="C561" s="23"/>
      <c r="D561" s="24">
        <v>381</v>
      </c>
      <c r="E561" s="25" t="s">
        <v>16</v>
      </c>
      <c r="F561" s="26">
        <f>SUM(F562)</f>
        <v>11280000</v>
      </c>
      <c r="G561" s="26">
        <f t="shared" ref="G561:H561" si="205">SUM(G562)</f>
        <v>11280000</v>
      </c>
      <c r="H561" s="26">
        <f t="shared" si="205"/>
        <v>11280000</v>
      </c>
    </row>
    <row r="562" spans="1:8" x14ac:dyDescent="0.25">
      <c r="A562" s="14"/>
      <c r="B562" s="41">
        <v>11</v>
      </c>
      <c r="C562" s="42"/>
      <c r="D562" s="35">
        <v>3811</v>
      </c>
      <c r="E562" s="36" t="s">
        <v>17</v>
      </c>
      <c r="F562" s="38">
        <v>11280000</v>
      </c>
      <c r="G562" s="38">
        <v>11280000</v>
      </c>
      <c r="H562" s="38">
        <v>11280000</v>
      </c>
    </row>
    <row r="563" spans="1:8" x14ac:dyDescent="0.25">
      <c r="A563" s="18"/>
      <c r="B563" s="19"/>
      <c r="C563" s="18"/>
      <c r="D563" s="19">
        <v>41</v>
      </c>
      <c r="E563" s="20" t="s">
        <v>18</v>
      </c>
      <c r="F563" s="21">
        <f>SUM(F564)</f>
        <v>3772208</v>
      </c>
      <c r="G563" s="21">
        <f t="shared" ref="G563:H564" si="206">SUM(G564)</f>
        <v>3899116</v>
      </c>
      <c r="H563" s="21">
        <f t="shared" si="206"/>
        <v>4027216</v>
      </c>
    </row>
    <row r="564" spans="1:8" s="40" customFormat="1" x14ac:dyDescent="0.25">
      <c r="A564" s="14"/>
      <c r="B564" s="22"/>
      <c r="C564" s="23"/>
      <c r="D564" s="24">
        <v>381</v>
      </c>
      <c r="E564" s="25" t="s">
        <v>41</v>
      </c>
      <c r="F564" s="26">
        <f>SUM(F565)</f>
        <v>3772208</v>
      </c>
      <c r="G564" s="26">
        <f t="shared" si="206"/>
        <v>3899116</v>
      </c>
      <c r="H564" s="26">
        <f t="shared" si="206"/>
        <v>4027216</v>
      </c>
    </row>
    <row r="565" spans="1:8" x14ac:dyDescent="0.25">
      <c r="A565" s="14"/>
      <c r="B565" s="117">
        <v>41</v>
      </c>
      <c r="C565" s="182"/>
      <c r="D565" s="183">
        <v>3811</v>
      </c>
      <c r="E565" s="184" t="s">
        <v>17</v>
      </c>
      <c r="F565" s="63">
        <v>3772208</v>
      </c>
      <c r="G565" s="63">
        <v>3899116</v>
      </c>
      <c r="H565" s="63">
        <v>4027216</v>
      </c>
    </row>
    <row r="566" spans="1:8" x14ac:dyDescent="0.25">
      <c r="A566" s="14" t="s">
        <v>8</v>
      </c>
      <c r="B566" s="48" t="s">
        <v>42</v>
      </c>
      <c r="C566" s="48"/>
      <c r="D566" s="48"/>
      <c r="E566" s="16" t="s">
        <v>43</v>
      </c>
      <c r="F566" s="17">
        <f>SUM(F567)</f>
        <v>486588</v>
      </c>
      <c r="G566" s="17">
        <f t="shared" ref="G566:H566" si="207">SUM(G567)</f>
        <v>486588</v>
      </c>
      <c r="H566" s="17">
        <f t="shared" si="207"/>
        <v>486588</v>
      </c>
    </row>
    <row r="567" spans="1:8" x14ac:dyDescent="0.25">
      <c r="A567" s="18"/>
      <c r="B567" s="19"/>
      <c r="C567" s="18"/>
      <c r="D567" s="19">
        <v>11</v>
      </c>
      <c r="E567" s="20" t="s">
        <v>11</v>
      </c>
      <c r="F567" s="21">
        <f>SUM(F568+F573+F576+F578+F580)</f>
        <v>486588</v>
      </c>
      <c r="G567" s="21">
        <f t="shared" ref="G567:H567" si="208">SUM(G568+G573+G576+G578+G580)</f>
        <v>486588</v>
      </c>
      <c r="H567" s="21">
        <f t="shared" si="208"/>
        <v>486588</v>
      </c>
    </row>
    <row r="568" spans="1:8" x14ac:dyDescent="0.25">
      <c r="A568" s="14"/>
      <c r="B568" s="22"/>
      <c r="C568" s="23"/>
      <c r="D568" s="24">
        <v>323</v>
      </c>
      <c r="E568" s="25" t="s">
        <v>28</v>
      </c>
      <c r="F568" s="26">
        <f>SUM(F569+F570+F571+F572)</f>
        <v>53588</v>
      </c>
      <c r="G568" s="26">
        <f t="shared" ref="G568:H568" si="209">SUM(G569+G570+G571+G572)</f>
        <v>53588</v>
      </c>
      <c r="H568" s="26">
        <f t="shared" si="209"/>
        <v>53588</v>
      </c>
    </row>
    <row r="569" spans="1:8" x14ac:dyDescent="0.25">
      <c r="A569" s="112"/>
      <c r="B569" s="35">
        <v>11</v>
      </c>
      <c r="C569" s="113"/>
      <c r="D569" s="35">
        <v>3233</v>
      </c>
      <c r="E569" s="70" t="s">
        <v>44</v>
      </c>
      <c r="F569" s="38">
        <v>10000</v>
      </c>
      <c r="G569" s="38">
        <v>10000</v>
      </c>
      <c r="H569" s="38">
        <v>10000</v>
      </c>
    </row>
    <row r="570" spans="1:8" x14ac:dyDescent="0.25">
      <c r="A570" s="14"/>
      <c r="B570" s="27">
        <v>11</v>
      </c>
      <c r="C570" s="28"/>
      <c r="D570" s="29">
        <v>3237</v>
      </c>
      <c r="E570" s="30" t="s">
        <v>29</v>
      </c>
      <c r="F570" s="32">
        <v>5000</v>
      </c>
      <c r="G570" s="32">
        <v>5000</v>
      </c>
      <c r="H570" s="32">
        <v>5000</v>
      </c>
    </row>
    <row r="571" spans="1:8" x14ac:dyDescent="0.25">
      <c r="A571" s="14"/>
      <c r="B571" s="27">
        <v>11</v>
      </c>
      <c r="C571" s="28"/>
      <c r="D571" s="29">
        <v>3235</v>
      </c>
      <c r="E571" s="30" t="s">
        <v>30</v>
      </c>
      <c r="F571" s="32">
        <v>2000</v>
      </c>
      <c r="G571" s="32">
        <v>2000</v>
      </c>
      <c r="H571" s="32">
        <v>2000</v>
      </c>
    </row>
    <row r="572" spans="1:8" x14ac:dyDescent="0.25">
      <c r="A572" s="14"/>
      <c r="B572" s="27">
        <v>11</v>
      </c>
      <c r="C572" s="28"/>
      <c r="D572" s="29">
        <v>3239</v>
      </c>
      <c r="E572" s="30" t="s">
        <v>31</v>
      </c>
      <c r="F572" s="32">
        <v>36588</v>
      </c>
      <c r="G572" s="32">
        <v>36588</v>
      </c>
      <c r="H572" s="32">
        <v>36588</v>
      </c>
    </row>
    <row r="573" spans="1:8" x14ac:dyDescent="0.25">
      <c r="A573" s="14"/>
      <c r="B573" s="22"/>
      <c r="C573" s="23"/>
      <c r="D573" s="24">
        <v>329</v>
      </c>
      <c r="E573" s="25" t="s">
        <v>32</v>
      </c>
      <c r="F573" s="26">
        <f>SUM(F574+F575)</f>
        <v>21000</v>
      </c>
      <c r="G573" s="26">
        <f t="shared" ref="G573:H573" si="210">SUM(G574+G575)</f>
        <v>21000</v>
      </c>
      <c r="H573" s="26">
        <f t="shared" si="210"/>
        <v>21000</v>
      </c>
    </row>
    <row r="574" spans="1:8" x14ac:dyDescent="0.25">
      <c r="A574" s="14"/>
      <c r="B574" s="41">
        <v>11</v>
      </c>
      <c r="C574" s="34"/>
      <c r="D574" s="35">
        <v>3291</v>
      </c>
      <c r="E574" s="36" t="s">
        <v>45</v>
      </c>
      <c r="F574" s="38">
        <v>3000</v>
      </c>
      <c r="G574" s="38">
        <v>3000</v>
      </c>
      <c r="H574" s="38">
        <v>3000</v>
      </c>
    </row>
    <row r="575" spans="1:8" x14ac:dyDescent="0.25">
      <c r="A575" s="14"/>
      <c r="B575" s="27">
        <v>11</v>
      </c>
      <c r="C575" s="28"/>
      <c r="D575" s="29">
        <v>3293</v>
      </c>
      <c r="E575" s="30" t="s">
        <v>33</v>
      </c>
      <c r="F575" s="32">
        <v>18000</v>
      </c>
      <c r="G575" s="32">
        <v>18000</v>
      </c>
      <c r="H575" s="32">
        <v>18000</v>
      </c>
    </row>
    <row r="576" spans="1:8" ht="31.5" x14ac:dyDescent="0.25">
      <c r="A576" s="14"/>
      <c r="B576" s="22"/>
      <c r="C576" s="23"/>
      <c r="D576" s="24">
        <v>324</v>
      </c>
      <c r="E576" s="25" t="s">
        <v>34</v>
      </c>
      <c r="F576" s="26">
        <f>SUM(F577)</f>
        <v>22000</v>
      </c>
      <c r="G576" s="26">
        <f t="shared" ref="G576:H576" si="211">SUM(G577)</f>
        <v>22000</v>
      </c>
      <c r="H576" s="26">
        <f t="shared" si="211"/>
        <v>22000</v>
      </c>
    </row>
    <row r="577" spans="1:8" x14ac:dyDescent="0.25">
      <c r="A577" s="14"/>
      <c r="B577" s="41">
        <v>11</v>
      </c>
      <c r="C577" s="42"/>
      <c r="D577" s="35">
        <v>3241</v>
      </c>
      <c r="E577" s="36" t="s">
        <v>46</v>
      </c>
      <c r="F577" s="38">
        <v>22000</v>
      </c>
      <c r="G577" s="38">
        <v>22000</v>
      </c>
      <c r="H577" s="38">
        <v>22000</v>
      </c>
    </row>
    <row r="578" spans="1:8" s="40" customFormat="1" ht="30" x14ac:dyDescent="0.25">
      <c r="A578" s="14"/>
      <c r="B578" s="22"/>
      <c r="C578" s="23"/>
      <c r="D578" s="24">
        <v>372</v>
      </c>
      <c r="E578" s="114" t="s">
        <v>21</v>
      </c>
      <c r="F578" s="26">
        <f>SUM(F579)</f>
        <v>370000</v>
      </c>
      <c r="G578" s="26">
        <f t="shared" ref="G578:H578" si="212">SUM(G579)</f>
        <v>370000</v>
      </c>
      <c r="H578" s="26">
        <f t="shared" si="212"/>
        <v>370000</v>
      </c>
    </row>
    <row r="579" spans="1:8" ht="30" x14ac:dyDescent="0.25">
      <c r="A579" s="14"/>
      <c r="B579" s="41">
        <v>11</v>
      </c>
      <c r="C579" s="42"/>
      <c r="D579" s="35">
        <v>3721</v>
      </c>
      <c r="E579" s="36" t="s">
        <v>21</v>
      </c>
      <c r="F579" s="38">
        <v>370000</v>
      </c>
      <c r="G579" s="38">
        <v>370000</v>
      </c>
      <c r="H579" s="38">
        <v>370000</v>
      </c>
    </row>
    <row r="580" spans="1:8" s="40" customFormat="1" x14ac:dyDescent="0.25">
      <c r="A580" s="14"/>
      <c r="B580" s="22"/>
      <c r="C580" s="23"/>
      <c r="D580" s="24">
        <v>381</v>
      </c>
      <c r="E580" s="25" t="s">
        <v>16</v>
      </c>
      <c r="F580" s="26">
        <f>SUM(F581)</f>
        <v>20000</v>
      </c>
      <c r="G580" s="26">
        <f t="shared" ref="G580:H580" si="213">SUM(G581)</f>
        <v>20000</v>
      </c>
      <c r="H580" s="26">
        <f t="shared" si="213"/>
        <v>20000</v>
      </c>
    </row>
    <row r="581" spans="1:8" x14ac:dyDescent="0.25">
      <c r="A581" s="14"/>
      <c r="B581" s="41">
        <v>11</v>
      </c>
      <c r="C581" s="42"/>
      <c r="D581" s="35">
        <v>3811</v>
      </c>
      <c r="E581" s="36" t="s">
        <v>17</v>
      </c>
      <c r="F581" s="38">
        <v>20000</v>
      </c>
      <c r="G581" s="38">
        <v>20000</v>
      </c>
      <c r="H581" s="38">
        <v>20000</v>
      </c>
    </row>
    <row r="582" spans="1:8" x14ac:dyDescent="0.25">
      <c r="A582" s="14" t="s">
        <v>8</v>
      </c>
      <c r="B582" s="48" t="s">
        <v>47</v>
      </c>
      <c r="C582" s="48"/>
      <c r="D582" s="48"/>
      <c r="E582" s="16" t="s">
        <v>48</v>
      </c>
      <c r="F582" s="17">
        <f>SUM(F583)</f>
        <v>389000</v>
      </c>
      <c r="G582" s="17">
        <f t="shared" ref="G582:H582" si="214">SUM(G583)</f>
        <v>389000</v>
      </c>
      <c r="H582" s="17">
        <f t="shared" si="214"/>
        <v>389000</v>
      </c>
    </row>
    <row r="583" spans="1:8" x14ac:dyDescent="0.25">
      <c r="A583" s="18"/>
      <c r="B583" s="19"/>
      <c r="C583" s="18"/>
      <c r="D583" s="19">
        <v>11</v>
      </c>
      <c r="E583" s="20" t="s">
        <v>11</v>
      </c>
      <c r="F583" s="21">
        <v>389000</v>
      </c>
      <c r="G583" s="21">
        <v>389000</v>
      </c>
      <c r="H583" s="21">
        <v>389000</v>
      </c>
    </row>
    <row r="584" spans="1:8" x14ac:dyDescent="0.25">
      <c r="A584" s="14"/>
      <c r="B584" s="22"/>
      <c r="C584" s="23"/>
      <c r="D584" s="24">
        <v>321</v>
      </c>
      <c r="E584" s="25" t="s">
        <v>25</v>
      </c>
      <c r="F584" s="26">
        <f>SUM(F585)</f>
        <v>15000</v>
      </c>
      <c r="G584" s="26">
        <f t="shared" ref="G584:H584" si="215">SUM(G585)</f>
        <v>15000</v>
      </c>
      <c r="H584" s="26">
        <f t="shared" si="215"/>
        <v>15000</v>
      </c>
    </row>
    <row r="585" spans="1:8" x14ac:dyDescent="0.25">
      <c r="A585" s="14"/>
      <c r="B585" s="27">
        <v>11</v>
      </c>
      <c r="C585" s="28"/>
      <c r="D585" s="29">
        <v>3211</v>
      </c>
      <c r="E585" s="30" t="s">
        <v>26</v>
      </c>
      <c r="F585" s="32">
        <v>15000</v>
      </c>
      <c r="G585" s="32">
        <v>15000</v>
      </c>
      <c r="H585" s="32">
        <v>15000</v>
      </c>
    </row>
    <row r="586" spans="1:8" x14ac:dyDescent="0.25">
      <c r="A586" s="14"/>
      <c r="B586" s="44"/>
      <c r="C586" s="45"/>
      <c r="D586" s="24">
        <v>322</v>
      </c>
      <c r="E586" s="25" t="s">
        <v>212</v>
      </c>
      <c r="F586" s="46">
        <f>SUM(F587)</f>
        <v>0</v>
      </c>
      <c r="G586" s="46">
        <f t="shared" ref="G586:H586" si="216">SUM(G587)</f>
        <v>0</v>
      </c>
      <c r="H586" s="46">
        <f t="shared" si="216"/>
        <v>0</v>
      </c>
    </row>
    <row r="587" spans="1:8" x14ac:dyDescent="0.25">
      <c r="A587" s="14"/>
      <c r="B587" s="27"/>
      <c r="C587" s="28"/>
      <c r="D587" s="29">
        <v>3221</v>
      </c>
      <c r="E587" s="30" t="s">
        <v>98</v>
      </c>
      <c r="F587" s="32">
        <v>0</v>
      </c>
      <c r="G587" s="32">
        <v>0</v>
      </c>
      <c r="H587" s="32">
        <v>0</v>
      </c>
    </row>
    <row r="588" spans="1:8" x14ac:dyDescent="0.25">
      <c r="A588" s="14"/>
      <c r="B588" s="22"/>
      <c r="C588" s="23"/>
      <c r="D588" s="24">
        <v>323</v>
      </c>
      <c r="E588" s="25" t="s">
        <v>28</v>
      </c>
      <c r="F588" s="26">
        <f>SUM(F589+F590+F591)</f>
        <v>220000</v>
      </c>
      <c r="G588" s="26">
        <v>220000</v>
      </c>
      <c r="H588" s="26">
        <v>220000</v>
      </c>
    </row>
    <row r="589" spans="1:8" x14ac:dyDescent="0.25">
      <c r="A589" s="14"/>
      <c r="B589" s="33">
        <v>11</v>
      </c>
      <c r="C589" s="34"/>
      <c r="D589" s="35">
        <v>3233</v>
      </c>
      <c r="E589" s="36" t="s">
        <v>49</v>
      </c>
      <c r="F589" s="38">
        <v>100000</v>
      </c>
      <c r="G589" s="38">
        <v>100000</v>
      </c>
      <c r="H589" s="38">
        <v>100000</v>
      </c>
    </row>
    <row r="590" spans="1:8" x14ac:dyDescent="0.25">
      <c r="A590" s="14"/>
      <c r="B590" s="27">
        <v>11</v>
      </c>
      <c r="C590" s="28"/>
      <c r="D590" s="29">
        <v>3237</v>
      </c>
      <c r="E590" s="30" t="s">
        <v>29</v>
      </c>
      <c r="F590" s="32">
        <v>50000</v>
      </c>
      <c r="G590" s="32">
        <v>50000</v>
      </c>
      <c r="H590" s="32">
        <v>50000</v>
      </c>
    </row>
    <row r="591" spans="1:8" x14ac:dyDescent="0.25">
      <c r="A591" s="14"/>
      <c r="B591" s="27">
        <v>11</v>
      </c>
      <c r="C591" s="28"/>
      <c r="D591" s="29">
        <v>3235</v>
      </c>
      <c r="E591" s="30" t="s">
        <v>30</v>
      </c>
      <c r="F591" s="32">
        <v>70000</v>
      </c>
      <c r="G591" s="32">
        <v>70000</v>
      </c>
      <c r="H591" s="32">
        <v>70000</v>
      </c>
    </row>
    <row r="592" spans="1:8" x14ac:dyDescent="0.25">
      <c r="A592" s="14"/>
      <c r="B592" s="22"/>
      <c r="C592" s="23"/>
      <c r="D592" s="24">
        <v>329</v>
      </c>
      <c r="E592" s="25" t="s">
        <v>32</v>
      </c>
      <c r="F592" s="26">
        <f>SUM(F593+F594+F595)</f>
        <v>154000</v>
      </c>
      <c r="G592" s="26">
        <f t="shared" ref="G592:H592" si="217">SUM(G593+G594+G595)</f>
        <v>154000</v>
      </c>
      <c r="H592" s="26">
        <f t="shared" si="217"/>
        <v>154000</v>
      </c>
    </row>
    <row r="593" spans="1:8" x14ac:dyDescent="0.25">
      <c r="A593" s="14"/>
      <c r="B593" s="27">
        <v>11</v>
      </c>
      <c r="C593" s="28"/>
      <c r="D593" s="29">
        <v>3239</v>
      </c>
      <c r="E593" s="30" t="s">
        <v>31</v>
      </c>
      <c r="F593" s="32">
        <v>65000</v>
      </c>
      <c r="G593" s="32">
        <v>65000</v>
      </c>
      <c r="H593" s="32">
        <v>65000</v>
      </c>
    </row>
    <row r="594" spans="1:8" x14ac:dyDescent="0.25">
      <c r="A594" s="14"/>
      <c r="B594" s="27">
        <v>11</v>
      </c>
      <c r="C594" s="28"/>
      <c r="D594" s="29">
        <v>3293</v>
      </c>
      <c r="E594" s="30" t="s">
        <v>33</v>
      </c>
      <c r="F594" s="32">
        <v>29000</v>
      </c>
      <c r="G594" s="32">
        <v>29000</v>
      </c>
      <c r="H594" s="32">
        <v>29000</v>
      </c>
    </row>
    <row r="595" spans="1:8" x14ac:dyDescent="0.25">
      <c r="A595" s="14"/>
      <c r="B595" s="27">
        <v>11</v>
      </c>
      <c r="C595" s="28"/>
      <c r="D595" s="29">
        <v>3299</v>
      </c>
      <c r="E595" s="30" t="s">
        <v>32</v>
      </c>
      <c r="F595" s="32">
        <v>60000</v>
      </c>
      <c r="G595" s="32">
        <v>60000</v>
      </c>
      <c r="H595" s="32">
        <v>60000</v>
      </c>
    </row>
    <row r="596" spans="1:8" ht="31.5" x14ac:dyDescent="0.25">
      <c r="A596" s="14"/>
      <c r="B596" s="22"/>
      <c r="C596" s="23"/>
      <c r="D596" s="24">
        <v>324</v>
      </c>
      <c r="E596" s="25" t="s">
        <v>34</v>
      </c>
      <c r="F596" s="26">
        <f>SUM(F597)</f>
        <v>0</v>
      </c>
      <c r="G596" s="26">
        <f t="shared" ref="G596:H596" si="218">SUM(G597)</f>
        <v>0</v>
      </c>
      <c r="H596" s="26">
        <f t="shared" si="218"/>
        <v>0</v>
      </c>
    </row>
    <row r="597" spans="1:8" x14ac:dyDescent="0.25">
      <c r="A597" s="14"/>
      <c r="B597" s="41">
        <v>11</v>
      </c>
      <c r="C597" s="42"/>
      <c r="D597" s="35">
        <v>3241</v>
      </c>
      <c r="E597" s="36" t="s">
        <v>46</v>
      </c>
      <c r="F597" s="38">
        <v>0</v>
      </c>
      <c r="G597" s="38">
        <v>0</v>
      </c>
      <c r="H597" s="38">
        <v>0</v>
      </c>
    </row>
    <row r="598" spans="1:8" x14ac:dyDescent="0.25">
      <c r="A598" s="14" t="s">
        <v>8</v>
      </c>
      <c r="B598" s="48" t="s">
        <v>50</v>
      </c>
      <c r="C598" s="48"/>
      <c r="D598" s="48"/>
      <c r="E598" s="16" t="s">
        <v>51</v>
      </c>
      <c r="F598" s="17">
        <f>SUM(F599)</f>
        <v>325000</v>
      </c>
      <c r="G598" s="17">
        <f t="shared" ref="G598:H598" si="219">SUM(G599)</f>
        <v>325000</v>
      </c>
      <c r="H598" s="17">
        <f t="shared" si="219"/>
        <v>325000</v>
      </c>
    </row>
    <row r="599" spans="1:8" x14ac:dyDescent="0.25">
      <c r="A599" s="18"/>
      <c r="B599" s="19"/>
      <c r="C599" s="18"/>
      <c r="D599" s="19">
        <v>11</v>
      </c>
      <c r="E599" s="20" t="s">
        <v>11</v>
      </c>
      <c r="F599" s="21">
        <f>SUM(F600+F602)</f>
        <v>325000</v>
      </c>
      <c r="G599" s="21">
        <f t="shared" ref="G599:H599" si="220">SUM(G600+G602)</f>
        <v>325000</v>
      </c>
      <c r="H599" s="21">
        <f t="shared" si="220"/>
        <v>325000</v>
      </c>
    </row>
    <row r="600" spans="1:8" x14ac:dyDescent="0.25">
      <c r="A600" s="14"/>
      <c r="B600" s="22"/>
      <c r="C600" s="23"/>
      <c r="D600" s="24">
        <v>329</v>
      </c>
      <c r="E600" s="25" t="s">
        <v>32</v>
      </c>
      <c r="F600" s="26">
        <f>SUM(F601)</f>
        <v>225000</v>
      </c>
      <c r="G600" s="26">
        <f t="shared" ref="G600:H600" si="221">SUM(G601)</f>
        <v>225000</v>
      </c>
      <c r="H600" s="26">
        <f t="shared" si="221"/>
        <v>225000</v>
      </c>
    </row>
    <row r="601" spans="1:8" x14ac:dyDescent="0.25">
      <c r="A601" s="14"/>
      <c r="B601" s="27">
        <v>11</v>
      </c>
      <c r="C601" s="28"/>
      <c r="D601" s="29">
        <v>3291</v>
      </c>
      <c r="E601" s="30" t="s">
        <v>52</v>
      </c>
      <c r="F601" s="32">
        <v>225000</v>
      </c>
      <c r="G601" s="32">
        <v>225000</v>
      </c>
      <c r="H601" s="32">
        <v>225000</v>
      </c>
    </row>
    <row r="602" spans="1:8" ht="31.5" x14ac:dyDescent="0.25">
      <c r="A602" s="14"/>
      <c r="B602" s="22"/>
      <c r="C602" s="23"/>
      <c r="D602" s="24">
        <v>324</v>
      </c>
      <c r="E602" s="25" t="s">
        <v>34</v>
      </c>
      <c r="F602" s="26">
        <f>SUM(F603)</f>
        <v>100000</v>
      </c>
      <c r="G602" s="26">
        <f t="shared" ref="G602:H602" si="222">SUM(G603)</f>
        <v>100000</v>
      </c>
      <c r="H602" s="26">
        <f t="shared" si="222"/>
        <v>100000</v>
      </c>
    </row>
    <row r="603" spans="1:8" x14ac:dyDescent="0.25">
      <c r="A603" s="14"/>
      <c r="B603" s="41">
        <v>11</v>
      </c>
      <c r="C603" s="42"/>
      <c r="D603" s="35">
        <v>3241</v>
      </c>
      <c r="E603" s="36" t="s">
        <v>35</v>
      </c>
      <c r="F603" s="38">
        <v>100000</v>
      </c>
      <c r="G603" s="38">
        <v>100000</v>
      </c>
      <c r="H603" s="38">
        <v>100000</v>
      </c>
    </row>
    <row r="604" spans="1:8" s="40" customFormat="1" x14ac:dyDescent="0.25">
      <c r="A604" s="14" t="s">
        <v>8</v>
      </c>
      <c r="B604" s="48" t="s">
        <v>53</v>
      </c>
      <c r="C604" s="48"/>
      <c r="D604" s="48"/>
      <c r="E604" s="16" t="s">
        <v>54</v>
      </c>
      <c r="F604" s="17">
        <v>1640000</v>
      </c>
      <c r="G604" s="17">
        <v>1640000</v>
      </c>
      <c r="H604" s="17">
        <v>1640000</v>
      </c>
    </row>
    <row r="605" spans="1:8" x14ac:dyDescent="0.25">
      <c r="A605" s="18"/>
      <c r="B605" s="19"/>
      <c r="C605" s="18"/>
      <c r="D605" s="18">
        <v>12</v>
      </c>
      <c r="E605" s="20" t="s">
        <v>55</v>
      </c>
      <c r="F605" s="21">
        <f>SUM(F606+F609+F611)</f>
        <v>328000</v>
      </c>
      <c r="G605" s="21">
        <f t="shared" ref="G605:H605" si="223">SUM(G606+G609+G611)</f>
        <v>328000</v>
      </c>
      <c r="H605" s="21">
        <f t="shared" si="223"/>
        <v>328000</v>
      </c>
    </row>
    <row r="606" spans="1:8" s="40" customFormat="1" x14ac:dyDescent="0.25">
      <c r="A606" s="14"/>
      <c r="B606" s="55"/>
      <c r="C606" s="84"/>
      <c r="D606" s="85">
        <v>321</v>
      </c>
      <c r="E606" s="86" t="s">
        <v>25</v>
      </c>
      <c r="F606" s="26">
        <f>SUM(F607+F608)</f>
        <v>50000</v>
      </c>
      <c r="G606" s="26">
        <f t="shared" ref="G606:H606" si="224">SUM(G607+G608)</f>
        <v>50000</v>
      </c>
      <c r="H606" s="26">
        <f t="shared" si="224"/>
        <v>50000</v>
      </c>
    </row>
    <row r="607" spans="1:8" s="40" customFormat="1" x14ac:dyDescent="0.25">
      <c r="A607" s="43"/>
      <c r="B607" s="59">
        <v>12</v>
      </c>
      <c r="C607" s="88"/>
      <c r="D607" s="89">
        <v>3211</v>
      </c>
      <c r="E607" s="90" t="s">
        <v>26</v>
      </c>
      <c r="F607" s="91">
        <v>40000</v>
      </c>
      <c r="G607" s="91">
        <v>40000</v>
      </c>
      <c r="H607" s="91">
        <v>40000</v>
      </c>
    </row>
    <row r="608" spans="1:8" s="40" customFormat="1" x14ac:dyDescent="0.25">
      <c r="A608" s="115"/>
      <c r="B608" s="69">
        <v>12</v>
      </c>
      <c r="C608" s="93"/>
      <c r="D608" s="94">
        <v>3214</v>
      </c>
      <c r="E608" s="98" t="s">
        <v>27</v>
      </c>
      <c r="F608" s="116">
        <v>10000</v>
      </c>
      <c r="G608" s="116">
        <v>10000</v>
      </c>
      <c r="H608" s="116">
        <v>10000</v>
      </c>
    </row>
    <row r="609" spans="1:8" s="40" customFormat="1" x14ac:dyDescent="0.25">
      <c r="A609" s="14"/>
      <c r="B609" s="55"/>
      <c r="C609" s="84"/>
      <c r="D609" s="85">
        <v>323</v>
      </c>
      <c r="E609" s="92" t="s">
        <v>28</v>
      </c>
      <c r="F609" s="26">
        <f>SUM(F610)</f>
        <v>158000</v>
      </c>
      <c r="G609" s="26">
        <f t="shared" ref="G609:H609" si="225">SUM(G610)</f>
        <v>158000</v>
      </c>
      <c r="H609" s="26">
        <f t="shared" si="225"/>
        <v>158000</v>
      </c>
    </row>
    <row r="610" spans="1:8" s="40" customFormat="1" x14ac:dyDescent="0.25">
      <c r="A610" s="43"/>
      <c r="B610" s="59">
        <v>12</v>
      </c>
      <c r="C610" s="88"/>
      <c r="D610" s="89">
        <v>3239</v>
      </c>
      <c r="E610" s="90" t="s">
        <v>31</v>
      </c>
      <c r="F610" s="38">
        <v>158000</v>
      </c>
      <c r="G610" s="38">
        <v>158000</v>
      </c>
      <c r="H610" s="38">
        <v>158000</v>
      </c>
    </row>
    <row r="611" spans="1:8" s="40" customFormat="1" ht="31.5" x14ac:dyDescent="0.25">
      <c r="A611" s="14"/>
      <c r="B611" s="55"/>
      <c r="C611" s="84"/>
      <c r="D611" s="85">
        <v>324</v>
      </c>
      <c r="E611" s="92" t="s">
        <v>46</v>
      </c>
      <c r="F611" s="26">
        <f>SUM(F612)</f>
        <v>120000</v>
      </c>
      <c r="G611" s="26">
        <f t="shared" ref="G611:H611" si="226">SUM(G612)</f>
        <v>120000</v>
      </c>
      <c r="H611" s="26">
        <f t="shared" si="226"/>
        <v>120000</v>
      </c>
    </row>
    <row r="612" spans="1:8" s="40" customFormat="1" x14ac:dyDescent="0.25">
      <c r="A612" s="43"/>
      <c r="B612" s="27">
        <v>12</v>
      </c>
      <c r="C612" s="95"/>
      <c r="D612" s="95">
        <v>3241</v>
      </c>
      <c r="E612" s="95" t="s">
        <v>46</v>
      </c>
      <c r="F612" s="91">
        <v>120000</v>
      </c>
      <c r="G612" s="91">
        <v>120000</v>
      </c>
      <c r="H612" s="91">
        <v>120000</v>
      </c>
    </row>
    <row r="613" spans="1:8" x14ac:dyDescent="0.25">
      <c r="A613" s="18"/>
      <c r="B613" s="19"/>
      <c r="C613" s="18"/>
      <c r="D613" s="18">
        <v>559</v>
      </c>
      <c r="E613" s="20" t="s">
        <v>56</v>
      </c>
      <c r="F613" s="21">
        <f>SUM(F614+F620+F622+F625+F628+F630)</f>
        <v>1312000</v>
      </c>
      <c r="G613" s="21">
        <f t="shared" ref="G613" si="227">SUM(G614+G620+G622+G625+G628+G630)</f>
        <v>1312000</v>
      </c>
      <c r="H613" s="21">
        <f>SUM(H614+H620+H622+H625+H628+H630)</f>
        <v>1312000</v>
      </c>
    </row>
    <row r="614" spans="1:8" s="40" customFormat="1" x14ac:dyDescent="0.25">
      <c r="A614" s="14"/>
      <c r="B614" s="55"/>
      <c r="C614" s="84"/>
      <c r="D614" s="85">
        <v>323</v>
      </c>
      <c r="E614" s="92" t="s">
        <v>28</v>
      </c>
      <c r="F614" s="26">
        <f>SUM(F615+F616+F617+F618+F619)</f>
        <v>1230000</v>
      </c>
      <c r="G614" s="26">
        <f t="shared" ref="G614" si="228">SUM(G615+G616+G617+G618+G619)</f>
        <v>1230000</v>
      </c>
      <c r="H614" s="26">
        <f>SUM(H615+H616+H617+H618+H619)</f>
        <v>1230000</v>
      </c>
    </row>
    <row r="615" spans="1:8" s="40" customFormat="1" x14ac:dyDescent="0.25">
      <c r="A615" s="43"/>
      <c r="B615" s="147">
        <v>559</v>
      </c>
      <c r="C615" s="185"/>
      <c r="D615" s="186">
        <v>3239</v>
      </c>
      <c r="E615" s="187" t="s">
        <v>31</v>
      </c>
      <c r="F615" s="188">
        <v>380000</v>
      </c>
      <c r="G615" s="188">
        <v>380000</v>
      </c>
      <c r="H615" s="188">
        <v>380000</v>
      </c>
    </row>
    <row r="616" spans="1:8" s="40" customFormat="1" x14ac:dyDescent="0.25">
      <c r="A616" s="43"/>
      <c r="B616" s="147">
        <v>559</v>
      </c>
      <c r="C616" s="185"/>
      <c r="D616" s="186">
        <v>3235</v>
      </c>
      <c r="E616" s="187" t="s">
        <v>30</v>
      </c>
      <c r="F616" s="188">
        <v>295000</v>
      </c>
      <c r="G616" s="188">
        <v>295000</v>
      </c>
      <c r="H616" s="188">
        <v>295000</v>
      </c>
    </row>
    <row r="617" spans="1:8" s="40" customFormat="1" x14ac:dyDescent="0.25">
      <c r="A617" s="43"/>
      <c r="B617" s="147">
        <v>559</v>
      </c>
      <c r="C617" s="185"/>
      <c r="D617" s="186">
        <v>3237</v>
      </c>
      <c r="E617" s="187" t="s">
        <v>29</v>
      </c>
      <c r="F617" s="188">
        <v>195000</v>
      </c>
      <c r="G617" s="188">
        <v>195000</v>
      </c>
      <c r="H617" s="188">
        <v>195000</v>
      </c>
    </row>
    <row r="618" spans="1:8" s="40" customFormat="1" x14ac:dyDescent="0.25">
      <c r="A618" s="43"/>
      <c r="B618" s="147">
        <v>559</v>
      </c>
      <c r="C618" s="185"/>
      <c r="D618" s="186">
        <v>3238</v>
      </c>
      <c r="E618" s="187" t="s">
        <v>57</v>
      </c>
      <c r="F618" s="188">
        <v>10000</v>
      </c>
      <c r="G618" s="188">
        <v>10000</v>
      </c>
      <c r="H618" s="188">
        <v>10000</v>
      </c>
    </row>
    <row r="619" spans="1:8" s="40" customFormat="1" x14ac:dyDescent="0.25">
      <c r="A619" s="43"/>
      <c r="B619" s="147">
        <v>559</v>
      </c>
      <c r="C619" s="185"/>
      <c r="D619" s="186">
        <v>3233</v>
      </c>
      <c r="E619" s="187" t="s">
        <v>58</v>
      </c>
      <c r="F619" s="188">
        <v>350000</v>
      </c>
      <c r="G619" s="188">
        <v>350000</v>
      </c>
      <c r="H619" s="188">
        <v>350000</v>
      </c>
    </row>
    <row r="620" spans="1:8" s="40" customFormat="1" ht="31.5" x14ac:dyDescent="0.25">
      <c r="A620" s="14"/>
      <c r="B620" s="55"/>
      <c r="C620" s="84"/>
      <c r="D620" s="85">
        <v>324</v>
      </c>
      <c r="E620" s="92" t="s">
        <v>46</v>
      </c>
      <c r="F620" s="26">
        <f>SUM(F621)</f>
        <v>0</v>
      </c>
      <c r="G620" s="26">
        <f t="shared" ref="G620:H620" si="229">SUM(G621)</f>
        <v>0</v>
      </c>
      <c r="H620" s="26">
        <f t="shared" si="229"/>
        <v>0</v>
      </c>
    </row>
    <row r="621" spans="1:8" s="40" customFormat="1" x14ac:dyDescent="0.25">
      <c r="A621" s="43"/>
      <c r="B621" s="147">
        <v>559</v>
      </c>
      <c r="C621" s="189"/>
      <c r="D621" s="189">
        <v>3241</v>
      </c>
      <c r="E621" s="189" t="s">
        <v>46</v>
      </c>
      <c r="F621" s="188"/>
      <c r="G621" s="188"/>
      <c r="H621" s="188">
        <v>0</v>
      </c>
    </row>
    <row r="622" spans="1:8" s="40" customFormat="1" x14ac:dyDescent="0.25">
      <c r="A622" s="14"/>
      <c r="B622" s="55"/>
      <c r="C622" s="84"/>
      <c r="D622" s="85">
        <v>322</v>
      </c>
      <c r="E622" s="92" t="s">
        <v>59</v>
      </c>
      <c r="F622" s="26">
        <f>SUM(F623+F624)</f>
        <v>25000</v>
      </c>
      <c r="G622" s="26">
        <f t="shared" ref="G622" si="230">SUM(G623+G624)</f>
        <v>25000</v>
      </c>
      <c r="H622" s="26">
        <f>SUM(H623+H624)</f>
        <v>25000</v>
      </c>
    </row>
    <row r="623" spans="1:8" s="40" customFormat="1" x14ac:dyDescent="0.25">
      <c r="A623" s="14"/>
      <c r="B623" s="201"/>
      <c r="C623" s="191"/>
      <c r="D623" s="192">
        <v>3221</v>
      </c>
      <c r="E623" s="189" t="s">
        <v>98</v>
      </c>
      <c r="F623" s="190"/>
      <c r="G623" s="104">
        <v>0</v>
      </c>
      <c r="H623" s="104">
        <v>0</v>
      </c>
    </row>
    <row r="624" spans="1:8" s="40" customFormat="1" x14ac:dyDescent="0.25">
      <c r="A624" s="43"/>
      <c r="B624" s="156">
        <v>559</v>
      </c>
      <c r="C624" s="189"/>
      <c r="D624" s="189">
        <v>3225</v>
      </c>
      <c r="E624" s="189" t="s">
        <v>60</v>
      </c>
      <c r="F624" s="188">
        <v>25000</v>
      </c>
      <c r="G624" s="188">
        <v>25000</v>
      </c>
      <c r="H624" s="188">
        <v>25000</v>
      </c>
    </row>
    <row r="625" spans="1:8" s="40" customFormat="1" x14ac:dyDescent="0.25">
      <c r="A625" s="14"/>
      <c r="B625" s="55"/>
      <c r="C625" s="84"/>
      <c r="D625" s="85">
        <v>329</v>
      </c>
      <c r="E625" s="92" t="s">
        <v>32</v>
      </c>
      <c r="F625" s="26">
        <f>SUM(F626+F627)</f>
        <v>42000</v>
      </c>
      <c r="G625" s="26">
        <f t="shared" ref="G625" si="231">SUM(G626+G627)</f>
        <v>42000</v>
      </c>
      <c r="H625" s="26">
        <f>SUM(H626+H627)</f>
        <v>42000</v>
      </c>
    </row>
    <row r="626" spans="1:8" s="40" customFormat="1" x14ac:dyDescent="0.25">
      <c r="A626" s="43"/>
      <c r="B626" s="147">
        <v>559</v>
      </c>
      <c r="C626" s="185"/>
      <c r="D626" s="186">
        <v>3293</v>
      </c>
      <c r="E626" s="193" t="s">
        <v>33</v>
      </c>
      <c r="F626" s="188">
        <v>22000</v>
      </c>
      <c r="G626" s="188">
        <v>22000</v>
      </c>
      <c r="H626" s="188">
        <v>22000</v>
      </c>
    </row>
    <row r="627" spans="1:8" s="40" customFormat="1" x14ac:dyDescent="0.25">
      <c r="A627" s="43"/>
      <c r="B627" s="147">
        <v>559</v>
      </c>
      <c r="C627" s="185"/>
      <c r="D627" s="186">
        <v>3299</v>
      </c>
      <c r="E627" s="187" t="s">
        <v>32</v>
      </c>
      <c r="F627" s="188">
        <v>20000</v>
      </c>
      <c r="G627" s="188">
        <v>20000</v>
      </c>
      <c r="H627" s="188">
        <v>20000</v>
      </c>
    </row>
    <row r="628" spans="1:8" s="40" customFormat="1" x14ac:dyDescent="0.25">
      <c r="A628" s="194"/>
      <c r="B628" s="55">
        <v>559</v>
      </c>
      <c r="C628" s="84"/>
      <c r="D628" s="85">
        <v>412</v>
      </c>
      <c r="E628" s="86" t="s">
        <v>61</v>
      </c>
      <c r="F628" s="26">
        <f>SUM(F629)</f>
        <v>5000</v>
      </c>
      <c r="G628" s="26">
        <f t="shared" ref="G628:H628" si="232">SUM(G629)</f>
        <v>5000</v>
      </c>
      <c r="H628" s="26">
        <f t="shared" si="232"/>
        <v>5000</v>
      </c>
    </row>
    <row r="629" spans="1:8" s="40" customFormat="1" x14ac:dyDescent="0.25">
      <c r="A629" s="115"/>
      <c r="B629" s="195">
        <v>559</v>
      </c>
      <c r="C629" s="196"/>
      <c r="D629" s="197">
        <v>4123</v>
      </c>
      <c r="E629" s="198" t="s">
        <v>62</v>
      </c>
      <c r="F629" s="199">
        <v>5000</v>
      </c>
      <c r="G629" s="199">
        <v>5000</v>
      </c>
      <c r="H629" s="199">
        <v>5000</v>
      </c>
    </row>
    <row r="630" spans="1:8" s="40" customFormat="1" x14ac:dyDescent="0.25">
      <c r="A630" s="14"/>
      <c r="B630" s="55"/>
      <c r="C630" s="84"/>
      <c r="D630" s="85">
        <v>422</v>
      </c>
      <c r="E630" s="86" t="s">
        <v>63</v>
      </c>
      <c r="F630" s="26">
        <f>SUM(F631+F632)</f>
        <v>10000</v>
      </c>
      <c r="G630" s="26">
        <f t="shared" ref="G630:H630" si="233">SUM(G631+G632)</f>
        <v>10000</v>
      </c>
      <c r="H630" s="26">
        <f t="shared" si="233"/>
        <v>10000</v>
      </c>
    </row>
    <row r="631" spans="1:8" s="40" customFormat="1" x14ac:dyDescent="0.25">
      <c r="A631" s="115"/>
      <c r="B631" s="195">
        <v>559</v>
      </c>
      <c r="C631" s="196"/>
      <c r="D631" s="197">
        <v>4221</v>
      </c>
      <c r="E631" s="198" t="s">
        <v>63</v>
      </c>
      <c r="F631" s="199">
        <v>5000</v>
      </c>
      <c r="G631" s="199">
        <v>5000</v>
      </c>
      <c r="H631" s="199">
        <v>5000</v>
      </c>
    </row>
    <row r="632" spans="1:8" s="40" customFormat="1" x14ac:dyDescent="0.25">
      <c r="A632" s="115"/>
      <c r="B632" s="195">
        <v>559</v>
      </c>
      <c r="C632" s="196"/>
      <c r="D632" s="197">
        <v>4226</v>
      </c>
      <c r="E632" s="198" t="s">
        <v>64</v>
      </c>
      <c r="F632" s="199">
        <v>5000</v>
      </c>
      <c r="G632" s="199">
        <v>5000</v>
      </c>
      <c r="H632" s="199">
        <v>5000</v>
      </c>
    </row>
    <row r="633" spans="1:8" x14ac:dyDescent="0.25">
      <c r="A633" s="14" t="s">
        <v>8</v>
      </c>
      <c r="B633" s="15" t="s">
        <v>65</v>
      </c>
      <c r="C633" s="107"/>
      <c r="D633" s="108"/>
      <c r="E633" s="16" t="s">
        <v>66</v>
      </c>
      <c r="F633" s="17">
        <f>SUM(F634)</f>
        <v>1200000</v>
      </c>
      <c r="G633" s="17">
        <f t="shared" ref="G633:H633" si="234">SUM(G634)</f>
        <v>1200000</v>
      </c>
      <c r="H633" s="17">
        <f t="shared" si="234"/>
        <v>1200000</v>
      </c>
    </row>
    <row r="634" spans="1:8" x14ac:dyDescent="0.25">
      <c r="A634" s="18"/>
      <c r="B634" s="19"/>
      <c r="C634" s="18"/>
      <c r="D634" s="19">
        <v>11</v>
      </c>
      <c r="E634" s="20" t="s">
        <v>11</v>
      </c>
      <c r="F634" s="21">
        <v>1200000</v>
      </c>
      <c r="G634" s="21">
        <v>1200000</v>
      </c>
      <c r="H634" s="21">
        <v>1200000</v>
      </c>
    </row>
    <row r="635" spans="1:8" s="40" customFormat="1" x14ac:dyDescent="0.25">
      <c r="A635" s="14"/>
      <c r="B635" s="22"/>
      <c r="C635" s="23"/>
      <c r="D635" s="24">
        <v>323</v>
      </c>
      <c r="E635" s="25" t="s">
        <v>28</v>
      </c>
      <c r="F635" s="26">
        <f>SUM(F636)</f>
        <v>1200000</v>
      </c>
      <c r="G635" s="26">
        <f t="shared" ref="G635:H635" si="235">SUM(G636)</f>
        <v>1200000</v>
      </c>
      <c r="H635" s="26">
        <f t="shared" si="235"/>
        <v>1200000</v>
      </c>
    </row>
    <row r="636" spans="1:8" x14ac:dyDescent="0.25">
      <c r="A636" s="14"/>
      <c r="B636" s="41">
        <v>11</v>
      </c>
      <c r="C636" s="42"/>
      <c r="D636" s="35">
        <v>3238</v>
      </c>
      <c r="E636" s="36" t="s">
        <v>57</v>
      </c>
      <c r="F636" s="38">
        <v>1200000</v>
      </c>
      <c r="G636" s="38">
        <v>1200000</v>
      </c>
      <c r="H636" s="38">
        <v>1200000</v>
      </c>
    </row>
    <row r="637" spans="1:8" ht="37.5" customHeight="1" x14ac:dyDescent="0.25">
      <c r="A637" s="14" t="s">
        <v>8</v>
      </c>
      <c r="B637" s="48" t="s">
        <v>67</v>
      </c>
      <c r="C637" s="48"/>
      <c r="D637" s="48"/>
      <c r="E637" s="16" t="s">
        <v>68</v>
      </c>
      <c r="F637" s="17">
        <f>SUM(F638)</f>
        <v>1500000</v>
      </c>
      <c r="G637" s="17">
        <f t="shared" ref="G637:H637" si="236">SUM(G638)</f>
        <v>1800000</v>
      </c>
      <c r="H637" s="17">
        <f t="shared" si="236"/>
        <v>2000000</v>
      </c>
    </row>
    <row r="638" spans="1:8" x14ac:dyDescent="0.25">
      <c r="A638" s="18"/>
      <c r="B638" s="19"/>
      <c r="C638" s="18"/>
      <c r="D638" s="19">
        <v>11</v>
      </c>
      <c r="E638" s="20" t="s">
        <v>11</v>
      </c>
      <c r="F638" s="21">
        <f>SUM(F639+F641)</f>
        <v>1500000</v>
      </c>
      <c r="G638" s="21">
        <f t="shared" ref="G638:H638" si="237">SUM(G639+G641)</f>
        <v>1800000</v>
      </c>
      <c r="H638" s="21">
        <f t="shared" si="237"/>
        <v>2000000</v>
      </c>
    </row>
    <row r="639" spans="1:8" x14ac:dyDescent="0.25">
      <c r="A639" s="14"/>
      <c r="B639" s="22"/>
      <c r="C639" s="23"/>
      <c r="D639" s="24">
        <v>323</v>
      </c>
      <c r="E639" s="25" t="s">
        <v>28</v>
      </c>
      <c r="F639" s="26">
        <f>SUM(F640)</f>
        <v>60000</v>
      </c>
      <c r="G639" s="26">
        <f t="shared" ref="G639:H639" si="238">SUM(G640)</f>
        <v>60000</v>
      </c>
      <c r="H639" s="26">
        <f t="shared" si="238"/>
        <v>60000</v>
      </c>
    </row>
    <row r="640" spans="1:8" x14ac:dyDescent="0.25">
      <c r="A640" s="14"/>
      <c r="B640" s="27">
        <v>11</v>
      </c>
      <c r="C640" s="28"/>
      <c r="D640" s="29">
        <v>3237</v>
      </c>
      <c r="E640" s="30" t="s">
        <v>29</v>
      </c>
      <c r="F640" s="32">
        <v>60000</v>
      </c>
      <c r="G640" s="32">
        <v>60000</v>
      </c>
      <c r="H640" s="32">
        <v>60000</v>
      </c>
    </row>
    <row r="641" spans="1:8" ht="31.5" x14ac:dyDescent="0.25">
      <c r="A641" s="14"/>
      <c r="B641" s="22"/>
      <c r="C641" s="23"/>
      <c r="D641" s="24">
        <v>372</v>
      </c>
      <c r="E641" s="25" t="s">
        <v>21</v>
      </c>
      <c r="F641" s="26">
        <f>SUM(F642)</f>
        <v>1440000</v>
      </c>
      <c r="G641" s="26">
        <f t="shared" ref="G641:H641" si="239">SUM(G642)</f>
        <v>1740000</v>
      </c>
      <c r="H641" s="26">
        <f t="shared" si="239"/>
        <v>1940000</v>
      </c>
    </row>
    <row r="642" spans="1:8" x14ac:dyDescent="0.25">
      <c r="A642" s="14"/>
      <c r="B642" s="27">
        <v>11</v>
      </c>
      <c r="C642" s="28"/>
      <c r="D642" s="29">
        <v>3721</v>
      </c>
      <c r="E642" s="30" t="s">
        <v>69</v>
      </c>
      <c r="F642" s="32">
        <v>1440000</v>
      </c>
      <c r="G642" s="32">
        <v>1740000</v>
      </c>
      <c r="H642" s="32">
        <v>1940000</v>
      </c>
    </row>
    <row r="643" spans="1:8" x14ac:dyDescent="0.25">
      <c r="A643" s="14" t="s">
        <v>8</v>
      </c>
      <c r="B643" s="15" t="s">
        <v>70</v>
      </c>
      <c r="C643" s="107"/>
      <c r="D643" s="108"/>
      <c r="E643" s="16" t="s">
        <v>71</v>
      </c>
      <c r="F643" s="17">
        <f>SUM(F644+F649)</f>
        <v>10993052</v>
      </c>
      <c r="G643" s="17">
        <f t="shared" ref="G643:H643" si="240">SUM(G644+G649)</f>
        <v>11024779</v>
      </c>
      <c r="H643" s="17">
        <f t="shared" si="240"/>
        <v>11056804</v>
      </c>
    </row>
    <row r="644" spans="1:8" x14ac:dyDescent="0.25">
      <c r="A644" s="18"/>
      <c r="B644" s="19"/>
      <c r="C644" s="18"/>
      <c r="D644" s="19">
        <v>11</v>
      </c>
      <c r="E644" s="20" t="s">
        <v>11</v>
      </c>
      <c r="F644" s="21">
        <f>SUM(F645+F647)</f>
        <v>10050000</v>
      </c>
      <c r="G644" s="21">
        <f t="shared" ref="G644:H644" si="241">SUM(G645+G647)</f>
        <v>10050000</v>
      </c>
      <c r="H644" s="21">
        <f t="shared" si="241"/>
        <v>10050000</v>
      </c>
    </row>
    <row r="645" spans="1:8" s="40" customFormat="1" x14ac:dyDescent="0.25">
      <c r="A645" s="14"/>
      <c r="B645" s="22"/>
      <c r="C645" s="23"/>
      <c r="D645" s="24">
        <v>329</v>
      </c>
      <c r="E645" s="25" t="s">
        <v>32</v>
      </c>
      <c r="F645" s="26">
        <f>SUM(F646)</f>
        <v>50000</v>
      </c>
      <c r="G645" s="26">
        <f t="shared" ref="G645:H645" si="242">SUM(G646)</f>
        <v>50000</v>
      </c>
      <c r="H645" s="26">
        <f t="shared" si="242"/>
        <v>50000</v>
      </c>
    </row>
    <row r="646" spans="1:8" ht="30" x14ac:dyDescent="0.25">
      <c r="A646" s="14"/>
      <c r="B646" s="41">
        <v>11</v>
      </c>
      <c r="C646" s="42"/>
      <c r="D646" s="35">
        <v>3291</v>
      </c>
      <c r="E646" s="36" t="s">
        <v>72</v>
      </c>
      <c r="F646" s="38">
        <v>50000</v>
      </c>
      <c r="G646" s="38">
        <v>50000</v>
      </c>
      <c r="H646" s="38">
        <v>50000</v>
      </c>
    </row>
    <row r="647" spans="1:8" s="40" customFormat="1" x14ac:dyDescent="0.25">
      <c r="A647" s="14"/>
      <c r="B647" s="22"/>
      <c r="C647" s="23"/>
      <c r="D647" s="24">
        <v>381</v>
      </c>
      <c r="E647" s="25" t="s">
        <v>16</v>
      </c>
      <c r="F647" s="26">
        <f>SUM(F648)</f>
        <v>10000000</v>
      </c>
      <c r="G647" s="26">
        <f t="shared" ref="G647:H647" si="243">SUM(G648)</f>
        <v>10000000</v>
      </c>
      <c r="H647" s="26">
        <f t="shared" si="243"/>
        <v>10000000</v>
      </c>
    </row>
    <row r="648" spans="1:8" x14ac:dyDescent="0.25">
      <c r="A648" s="14"/>
      <c r="B648" s="41">
        <v>11</v>
      </c>
      <c r="C648" s="42"/>
      <c r="D648" s="35">
        <v>3811</v>
      </c>
      <c r="E648" s="36" t="s">
        <v>17</v>
      </c>
      <c r="F648" s="38">
        <v>10000000</v>
      </c>
      <c r="G648" s="38">
        <v>10000000</v>
      </c>
      <c r="H648" s="38">
        <v>10000000</v>
      </c>
    </row>
    <row r="649" spans="1:8" x14ac:dyDescent="0.25">
      <c r="A649" s="18"/>
      <c r="B649" s="19"/>
      <c r="C649" s="18"/>
      <c r="D649" s="19">
        <v>41</v>
      </c>
      <c r="E649" s="20" t="s">
        <v>18</v>
      </c>
      <c r="F649" s="21">
        <f>SUM(F650)</f>
        <v>943052</v>
      </c>
      <c r="G649" s="21">
        <f t="shared" ref="G649:H650" si="244">SUM(G650)</f>
        <v>974779</v>
      </c>
      <c r="H649" s="21">
        <f t="shared" si="244"/>
        <v>1006804</v>
      </c>
    </row>
    <row r="650" spans="1:8" s="40" customFormat="1" x14ac:dyDescent="0.25">
      <c r="A650" s="14"/>
      <c r="B650" s="22"/>
      <c r="C650" s="23"/>
      <c r="D650" s="24">
        <v>381</v>
      </c>
      <c r="E650" s="25" t="s">
        <v>16</v>
      </c>
      <c r="F650" s="26">
        <f>SUM(F651)</f>
        <v>943052</v>
      </c>
      <c r="G650" s="26">
        <f t="shared" si="244"/>
        <v>974779</v>
      </c>
      <c r="H650" s="26">
        <f t="shared" si="244"/>
        <v>1006804</v>
      </c>
    </row>
    <row r="651" spans="1:8" x14ac:dyDescent="0.25">
      <c r="A651" s="14"/>
      <c r="B651" s="117">
        <v>41</v>
      </c>
      <c r="C651" s="182"/>
      <c r="D651" s="183">
        <v>3811</v>
      </c>
      <c r="E651" s="184" t="s">
        <v>17</v>
      </c>
      <c r="F651" s="63">
        <v>943052</v>
      </c>
      <c r="G651" s="63">
        <v>974779</v>
      </c>
      <c r="H651" s="63">
        <v>1006804</v>
      </c>
    </row>
    <row r="652" spans="1:8" ht="27" customHeight="1" x14ac:dyDescent="0.25">
      <c r="A652" s="14" t="s">
        <v>8</v>
      </c>
      <c r="B652" s="48" t="s">
        <v>73</v>
      </c>
      <c r="C652" s="48"/>
      <c r="D652" s="48"/>
      <c r="E652" s="16" t="s">
        <v>74</v>
      </c>
      <c r="F652" s="17">
        <f>SUM(F653)</f>
        <v>800000</v>
      </c>
      <c r="G652" s="17">
        <f t="shared" ref="G652:H652" si="245">SUM(G653)</f>
        <v>800000</v>
      </c>
      <c r="H652" s="17">
        <f t="shared" si="245"/>
        <v>800000</v>
      </c>
    </row>
    <row r="653" spans="1:8" x14ac:dyDescent="0.25">
      <c r="A653" s="18"/>
      <c r="B653" s="19"/>
      <c r="C653" s="18"/>
      <c r="D653" s="19">
        <v>11</v>
      </c>
      <c r="E653" s="20" t="s">
        <v>11</v>
      </c>
      <c r="F653" s="21">
        <f>SUM(F654+F656+F661+F665)</f>
        <v>800000</v>
      </c>
      <c r="G653" s="21">
        <f t="shared" ref="G653:H653" si="246">SUM(G654+G656+G661+G665)</f>
        <v>800000</v>
      </c>
      <c r="H653" s="21">
        <f t="shared" si="246"/>
        <v>800000</v>
      </c>
    </row>
    <row r="654" spans="1:8" x14ac:dyDescent="0.25">
      <c r="A654" s="14"/>
      <c r="B654" s="22"/>
      <c r="C654" s="23"/>
      <c r="D654" s="24">
        <v>321</v>
      </c>
      <c r="E654" s="25" t="s">
        <v>25</v>
      </c>
      <c r="F654" s="26">
        <f>SUM(F655)</f>
        <v>119367</v>
      </c>
      <c r="G654" s="26">
        <f t="shared" ref="G654:H654" si="247">SUM(G655)</f>
        <v>119367</v>
      </c>
      <c r="H654" s="26">
        <f t="shared" si="247"/>
        <v>119367</v>
      </c>
    </row>
    <row r="655" spans="1:8" x14ac:dyDescent="0.25">
      <c r="A655" s="14"/>
      <c r="B655" s="27">
        <v>11</v>
      </c>
      <c r="C655" s="28"/>
      <c r="D655" s="29">
        <v>3211</v>
      </c>
      <c r="E655" s="30" t="s">
        <v>26</v>
      </c>
      <c r="F655" s="32">
        <v>119367</v>
      </c>
      <c r="G655" s="32">
        <v>119367</v>
      </c>
      <c r="H655" s="32">
        <v>119367</v>
      </c>
    </row>
    <row r="656" spans="1:8" x14ac:dyDescent="0.25">
      <c r="A656" s="14"/>
      <c r="B656" s="22"/>
      <c r="C656" s="23"/>
      <c r="D656" s="24">
        <v>323</v>
      </c>
      <c r="E656" s="25" t="s">
        <v>28</v>
      </c>
      <c r="F656" s="26">
        <f>SUM(F657+F658+F659+F660)</f>
        <v>428688</v>
      </c>
      <c r="G656" s="26">
        <f t="shared" ref="G656:H656" si="248">SUM(G657+G658+G659+G660)</f>
        <v>428688</v>
      </c>
      <c r="H656" s="26">
        <f t="shared" si="248"/>
        <v>428688</v>
      </c>
    </row>
    <row r="657" spans="1:8" x14ac:dyDescent="0.25">
      <c r="A657" s="14"/>
      <c r="B657" s="41">
        <v>11</v>
      </c>
      <c r="C657" s="42"/>
      <c r="D657" s="35">
        <v>3233</v>
      </c>
      <c r="E657" s="36" t="s">
        <v>49</v>
      </c>
      <c r="F657" s="38">
        <v>99761</v>
      </c>
      <c r="G657" s="38">
        <v>99761</v>
      </c>
      <c r="H657" s="38">
        <v>99761</v>
      </c>
    </row>
    <row r="658" spans="1:8" x14ac:dyDescent="0.25">
      <c r="A658" s="14"/>
      <c r="B658" s="27">
        <v>11</v>
      </c>
      <c r="C658" s="28"/>
      <c r="D658" s="29">
        <v>3237</v>
      </c>
      <c r="E658" s="30" t="s">
        <v>29</v>
      </c>
      <c r="F658" s="32">
        <v>115973</v>
      </c>
      <c r="G658" s="32">
        <v>115973</v>
      </c>
      <c r="H658" s="32">
        <v>115973</v>
      </c>
    </row>
    <row r="659" spans="1:8" x14ac:dyDescent="0.25">
      <c r="A659" s="14"/>
      <c r="B659" s="27">
        <v>11</v>
      </c>
      <c r="C659" s="28"/>
      <c r="D659" s="29">
        <v>3235</v>
      </c>
      <c r="E659" s="30" t="s">
        <v>30</v>
      </c>
      <c r="F659" s="32">
        <v>32243</v>
      </c>
      <c r="G659" s="32">
        <v>32243</v>
      </c>
      <c r="H659" s="32">
        <v>32243</v>
      </c>
    </row>
    <row r="660" spans="1:8" x14ac:dyDescent="0.25">
      <c r="A660" s="14"/>
      <c r="B660" s="27">
        <v>11</v>
      </c>
      <c r="C660" s="28"/>
      <c r="D660" s="29">
        <v>3239</v>
      </c>
      <c r="E660" s="30" t="s">
        <v>31</v>
      </c>
      <c r="F660" s="32">
        <v>180711</v>
      </c>
      <c r="G660" s="32">
        <v>180711</v>
      </c>
      <c r="H660" s="32">
        <v>180711</v>
      </c>
    </row>
    <row r="661" spans="1:8" x14ac:dyDescent="0.25">
      <c r="A661" s="14"/>
      <c r="B661" s="22"/>
      <c r="C661" s="23"/>
      <c r="D661" s="24">
        <v>329</v>
      </c>
      <c r="E661" s="25" t="s">
        <v>32</v>
      </c>
      <c r="F661" s="26">
        <f>SUM(F662+F663+F664)</f>
        <v>150609</v>
      </c>
      <c r="G661" s="26">
        <f t="shared" ref="G661:H661" si="249">SUM(G662+G663+G664)</f>
        <v>150609</v>
      </c>
      <c r="H661" s="26">
        <f t="shared" si="249"/>
        <v>150609</v>
      </c>
    </row>
    <row r="662" spans="1:8" x14ac:dyDescent="0.25">
      <c r="A662" s="14"/>
      <c r="B662" s="33">
        <v>11</v>
      </c>
      <c r="C662" s="34"/>
      <c r="D662" s="35">
        <v>3291</v>
      </c>
      <c r="E662" s="36" t="s">
        <v>75</v>
      </c>
      <c r="F662" s="38">
        <v>87517</v>
      </c>
      <c r="G662" s="38">
        <v>87517</v>
      </c>
      <c r="H662" s="38">
        <v>87517</v>
      </c>
    </row>
    <row r="663" spans="1:8" x14ac:dyDescent="0.25">
      <c r="A663" s="14"/>
      <c r="B663" s="27">
        <v>11</v>
      </c>
      <c r="C663" s="28"/>
      <c r="D663" s="29">
        <v>3293</v>
      </c>
      <c r="E663" s="30" t="s">
        <v>33</v>
      </c>
      <c r="F663" s="32">
        <v>16424</v>
      </c>
      <c r="G663" s="32">
        <v>16424</v>
      </c>
      <c r="H663" s="32">
        <v>16424</v>
      </c>
    </row>
    <row r="664" spans="1:8" x14ac:dyDescent="0.25">
      <c r="A664" s="14"/>
      <c r="B664" s="27">
        <v>11</v>
      </c>
      <c r="C664" s="28"/>
      <c r="D664" s="29">
        <v>3299</v>
      </c>
      <c r="E664" s="30" t="s">
        <v>32</v>
      </c>
      <c r="F664" s="32">
        <v>46668</v>
      </c>
      <c r="G664" s="32">
        <v>46668</v>
      </c>
      <c r="H664" s="32">
        <v>46668</v>
      </c>
    </row>
    <row r="665" spans="1:8" ht="31.5" x14ac:dyDescent="0.25">
      <c r="A665" s="14"/>
      <c r="B665" s="22"/>
      <c r="C665" s="23"/>
      <c r="D665" s="24">
        <v>324</v>
      </c>
      <c r="E665" s="25" t="s">
        <v>34</v>
      </c>
      <c r="F665" s="26">
        <f>SUM(F666)</f>
        <v>101336</v>
      </c>
      <c r="G665" s="26">
        <f t="shared" ref="G665:H665" si="250">SUM(G666)</f>
        <v>101336</v>
      </c>
      <c r="H665" s="26">
        <f t="shared" si="250"/>
        <v>101336</v>
      </c>
    </row>
    <row r="666" spans="1:8" x14ac:dyDescent="0.25">
      <c r="A666" s="14"/>
      <c r="B666" s="41">
        <v>11</v>
      </c>
      <c r="C666" s="42"/>
      <c r="D666" s="35">
        <v>3241</v>
      </c>
      <c r="E666" s="36" t="s">
        <v>35</v>
      </c>
      <c r="F666" s="38">
        <v>101336</v>
      </c>
      <c r="G666" s="38">
        <v>101336</v>
      </c>
      <c r="H666" s="38">
        <v>101336</v>
      </c>
    </row>
    <row r="667" spans="1:8" x14ac:dyDescent="0.25">
      <c r="A667" s="14" t="s">
        <v>8</v>
      </c>
      <c r="B667" s="15" t="s">
        <v>76</v>
      </c>
      <c r="C667" s="107"/>
      <c r="D667" s="108"/>
      <c r="E667" s="16" t="s">
        <v>77</v>
      </c>
      <c r="F667" s="17">
        <f>SUM(F668+F673)</f>
        <v>2943052</v>
      </c>
      <c r="G667" s="17">
        <f t="shared" ref="G667:H667" si="251">SUM(G668+G673)</f>
        <v>2974779</v>
      </c>
      <c r="H667" s="17">
        <f t="shared" si="251"/>
        <v>3006804</v>
      </c>
    </row>
    <row r="668" spans="1:8" x14ac:dyDescent="0.25">
      <c r="A668" s="18"/>
      <c r="B668" s="19"/>
      <c r="C668" s="18"/>
      <c r="D668" s="19">
        <v>11</v>
      </c>
      <c r="E668" s="20" t="s">
        <v>11</v>
      </c>
      <c r="F668" s="21">
        <f>SUM(F669+F671)</f>
        <v>2000000</v>
      </c>
      <c r="G668" s="21">
        <f t="shared" ref="G668:H668" si="252">SUM(G669+G671)</f>
        <v>2000000</v>
      </c>
      <c r="H668" s="21">
        <f t="shared" si="252"/>
        <v>2000000</v>
      </c>
    </row>
    <row r="669" spans="1:8" s="40" customFormat="1" x14ac:dyDescent="0.25">
      <c r="A669" s="14"/>
      <c r="B669" s="22"/>
      <c r="C669" s="23"/>
      <c r="D669" s="24">
        <v>323</v>
      </c>
      <c r="E669" s="25" t="s">
        <v>28</v>
      </c>
      <c r="F669" s="26">
        <f>SUM(F670)</f>
        <v>10000</v>
      </c>
      <c r="G669" s="26">
        <f t="shared" ref="G669:H669" si="253">SUM(G670)</f>
        <v>10000</v>
      </c>
      <c r="H669" s="26">
        <f t="shared" si="253"/>
        <v>10000</v>
      </c>
    </row>
    <row r="670" spans="1:8" x14ac:dyDescent="0.25">
      <c r="A670" s="14"/>
      <c r="B670" s="41">
        <v>11</v>
      </c>
      <c r="C670" s="42"/>
      <c r="D670" s="35">
        <v>3237</v>
      </c>
      <c r="E670" s="36" t="s">
        <v>29</v>
      </c>
      <c r="F670" s="38">
        <v>10000</v>
      </c>
      <c r="G670" s="38">
        <v>10000</v>
      </c>
      <c r="H670" s="38">
        <v>10000</v>
      </c>
    </row>
    <row r="671" spans="1:8" s="40" customFormat="1" x14ac:dyDescent="0.25">
      <c r="A671" s="14"/>
      <c r="B671" s="22"/>
      <c r="C671" s="23"/>
      <c r="D671" s="24">
        <v>381</v>
      </c>
      <c r="E671" s="25" t="s">
        <v>16</v>
      </c>
      <c r="F671" s="26">
        <f>SUM(F672)</f>
        <v>1990000</v>
      </c>
      <c r="G671" s="26">
        <f t="shared" ref="G671:H671" si="254">SUM(G672)</f>
        <v>1990000</v>
      </c>
      <c r="H671" s="26">
        <f t="shared" si="254"/>
        <v>1990000</v>
      </c>
    </row>
    <row r="672" spans="1:8" x14ac:dyDescent="0.25">
      <c r="A672" s="14"/>
      <c r="B672" s="41">
        <v>11</v>
      </c>
      <c r="C672" s="42"/>
      <c r="D672" s="35">
        <v>3811</v>
      </c>
      <c r="E672" s="36" t="s">
        <v>17</v>
      </c>
      <c r="F672" s="38">
        <v>1990000</v>
      </c>
      <c r="G672" s="38">
        <v>1990000</v>
      </c>
      <c r="H672" s="38">
        <v>1990000</v>
      </c>
    </row>
    <row r="673" spans="1:8" x14ac:dyDescent="0.25">
      <c r="A673" s="18"/>
      <c r="B673" s="19"/>
      <c r="C673" s="18"/>
      <c r="D673" s="19">
        <v>41</v>
      </c>
      <c r="E673" s="20" t="s">
        <v>18</v>
      </c>
      <c r="F673" s="21">
        <f>SUM(F674)</f>
        <v>943052</v>
      </c>
      <c r="G673" s="21">
        <f t="shared" ref="G673:H674" si="255">SUM(G674)</f>
        <v>974779</v>
      </c>
      <c r="H673" s="21">
        <f t="shared" si="255"/>
        <v>1006804</v>
      </c>
    </row>
    <row r="674" spans="1:8" s="40" customFormat="1" x14ac:dyDescent="0.25">
      <c r="A674" s="14"/>
      <c r="B674" s="22"/>
      <c r="C674" s="23"/>
      <c r="D674" s="24">
        <v>381</v>
      </c>
      <c r="E674" s="25" t="s">
        <v>16</v>
      </c>
      <c r="F674" s="26">
        <f>SUM(F675)</f>
        <v>943052</v>
      </c>
      <c r="G674" s="26">
        <f t="shared" si="255"/>
        <v>974779</v>
      </c>
      <c r="H674" s="26">
        <f t="shared" si="255"/>
        <v>1006804</v>
      </c>
    </row>
    <row r="675" spans="1:8" x14ac:dyDescent="0.25">
      <c r="A675" s="14"/>
      <c r="B675" s="117">
        <v>41</v>
      </c>
      <c r="C675" s="182"/>
      <c r="D675" s="183">
        <v>3811</v>
      </c>
      <c r="E675" s="184" t="s">
        <v>17</v>
      </c>
      <c r="F675" s="63">
        <v>943052</v>
      </c>
      <c r="G675" s="63">
        <v>974779</v>
      </c>
      <c r="H675" s="63">
        <v>1006804</v>
      </c>
    </row>
    <row r="676" spans="1:8" x14ac:dyDescent="0.25">
      <c r="A676" s="14" t="s">
        <v>8</v>
      </c>
      <c r="B676" s="15" t="s">
        <v>78</v>
      </c>
      <c r="C676" s="107"/>
      <c r="D676" s="108"/>
      <c r="E676" s="16" t="s">
        <v>79</v>
      </c>
      <c r="F676" s="17">
        <f>SUM(F677)</f>
        <v>4000000</v>
      </c>
      <c r="G676" s="17">
        <f t="shared" ref="G676:H678" si="256">SUM(G677)</f>
        <v>7900000</v>
      </c>
      <c r="H676" s="17">
        <f t="shared" si="256"/>
        <v>7900000</v>
      </c>
    </row>
    <row r="677" spans="1:8" x14ac:dyDescent="0.25">
      <c r="A677" s="18"/>
      <c r="B677" s="19"/>
      <c r="C677" s="18"/>
      <c r="D677" s="19">
        <v>11</v>
      </c>
      <c r="E677" s="20" t="s">
        <v>11</v>
      </c>
      <c r="F677" s="21">
        <f>SUM(F678)</f>
        <v>4000000</v>
      </c>
      <c r="G677" s="21">
        <f t="shared" si="256"/>
        <v>7900000</v>
      </c>
      <c r="H677" s="21">
        <f t="shared" si="256"/>
        <v>7900000</v>
      </c>
    </row>
    <row r="678" spans="1:8" s="40" customFormat="1" ht="31.5" x14ac:dyDescent="0.25">
      <c r="A678" s="14"/>
      <c r="B678" s="22"/>
      <c r="C678" s="23"/>
      <c r="D678" s="24">
        <v>372</v>
      </c>
      <c r="E678" s="25" t="s">
        <v>21</v>
      </c>
      <c r="F678" s="26">
        <f>SUM(F679)</f>
        <v>4000000</v>
      </c>
      <c r="G678" s="26">
        <f t="shared" si="256"/>
        <v>7900000</v>
      </c>
      <c r="H678" s="26">
        <f t="shared" si="256"/>
        <v>7900000</v>
      </c>
    </row>
    <row r="679" spans="1:8" x14ac:dyDescent="0.25">
      <c r="A679" s="14"/>
      <c r="B679" s="41">
        <v>11</v>
      </c>
      <c r="C679" s="42"/>
      <c r="D679" s="35">
        <v>3721</v>
      </c>
      <c r="E679" s="36" t="s">
        <v>22</v>
      </c>
      <c r="F679" s="38">
        <v>4000000</v>
      </c>
      <c r="G679" s="38">
        <v>7900000</v>
      </c>
      <c r="H679" s="38">
        <v>7900000</v>
      </c>
    </row>
    <row r="680" spans="1:8" x14ac:dyDescent="0.25">
      <c r="A680" s="14" t="s">
        <v>8</v>
      </c>
      <c r="B680" s="15" t="s">
        <v>80</v>
      </c>
      <c r="C680" s="107"/>
      <c r="D680" s="108"/>
      <c r="E680" s="16" t="s">
        <v>81</v>
      </c>
      <c r="F680" s="17">
        <f>SUM(F681)</f>
        <v>5625000</v>
      </c>
      <c r="G680" s="17">
        <f t="shared" ref="G680:H682" si="257">SUM(G681)</f>
        <v>7750000</v>
      </c>
      <c r="H680" s="17">
        <f t="shared" si="257"/>
        <v>0</v>
      </c>
    </row>
    <row r="681" spans="1:8" x14ac:dyDescent="0.25">
      <c r="A681" s="18"/>
      <c r="B681" s="19"/>
      <c r="C681" s="18"/>
      <c r="D681" s="19">
        <v>11</v>
      </c>
      <c r="E681" s="20" t="s">
        <v>11</v>
      </c>
      <c r="F681" s="21">
        <f>SUM(F682)</f>
        <v>5625000</v>
      </c>
      <c r="G681" s="21">
        <f t="shared" si="257"/>
        <v>7750000</v>
      </c>
      <c r="H681" s="21">
        <f t="shared" si="257"/>
        <v>0</v>
      </c>
    </row>
    <row r="682" spans="1:8" s="40" customFormat="1" x14ac:dyDescent="0.25">
      <c r="A682" s="14"/>
      <c r="B682" s="22"/>
      <c r="C682" s="23"/>
      <c r="D682" s="24">
        <v>381</v>
      </c>
      <c r="E682" s="25" t="s">
        <v>16</v>
      </c>
      <c r="F682" s="26">
        <f>SUM(F683)</f>
        <v>5625000</v>
      </c>
      <c r="G682" s="26">
        <f t="shared" si="257"/>
        <v>7750000</v>
      </c>
      <c r="H682" s="26">
        <f t="shared" si="257"/>
        <v>0</v>
      </c>
    </row>
    <row r="683" spans="1:8" x14ac:dyDescent="0.25">
      <c r="A683" s="14"/>
      <c r="B683" s="41">
        <v>11</v>
      </c>
      <c r="C683" s="42"/>
      <c r="D683" s="35">
        <v>3811</v>
      </c>
      <c r="E683" s="36" t="s">
        <v>17</v>
      </c>
      <c r="F683" s="38">
        <v>5625000</v>
      </c>
      <c r="G683" s="38">
        <v>7750000</v>
      </c>
      <c r="H683" s="38">
        <v>0</v>
      </c>
    </row>
    <row r="684" spans="1:8" ht="31.5" x14ac:dyDescent="0.25">
      <c r="A684" s="14" t="s">
        <v>8</v>
      </c>
      <c r="B684" s="15" t="s">
        <v>82</v>
      </c>
      <c r="C684" s="107"/>
      <c r="D684" s="108"/>
      <c r="E684" s="16" t="s">
        <v>83</v>
      </c>
      <c r="F684" s="17">
        <f>SUM(F685)</f>
        <v>15300000</v>
      </c>
      <c r="G684" s="17">
        <f t="shared" ref="G684:H684" si="258">SUM(G685)</f>
        <v>31529746</v>
      </c>
      <c r="H684" s="17">
        <f t="shared" si="258"/>
        <v>48500000</v>
      </c>
    </row>
    <row r="685" spans="1:8" x14ac:dyDescent="0.25">
      <c r="A685" s="18"/>
      <c r="B685" s="19"/>
      <c r="C685" s="18"/>
      <c r="D685" s="19">
        <v>11</v>
      </c>
      <c r="E685" s="20" t="s">
        <v>11</v>
      </c>
      <c r="F685" s="21">
        <f>SUM(F686+F688)</f>
        <v>15300000</v>
      </c>
      <c r="G685" s="21">
        <f t="shared" ref="G685:H685" si="259">SUM(G686+G688)</f>
        <v>31529746</v>
      </c>
      <c r="H685" s="21">
        <f t="shared" si="259"/>
        <v>48500000</v>
      </c>
    </row>
    <row r="686" spans="1:8" s="40" customFormat="1" x14ac:dyDescent="0.25">
      <c r="A686" s="14"/>
      <c r="B686" s="22"/>
      <c r="C686" s="23"/>
      <c r="D686" s="24">
        <v>323</v>
      </c>
      <c r="E686" s="25" t="s">
        <v>28</v>
      </c>
      <c r="F686" s="26">
        <f>SUM(F687)</f>
        <v>300000</v>
      </c>
      <c r="G686" s="26">
        <f t="shared" ref="G686:H686" si="260">SUM(G687)</f>
        <v>400000</v>
      </c>
      <c r="H686" s="26">
        <f t="shared" si="260"/>
        <v>500000</v>
      </c>
    </row>
    <row r="687" spans="1:8" x14ac:dyDescent="0.25">
      <c r="A687" s="14"/>
      <c r="B687" s="41">
        <v>11</v>
      </c>
      <c r="C687" s="42"/>
      <c r="D687" s="35">
        <v>3237</v>
      </c>
      <c r="E687" s="36" t="s">
        <v>29</v>
      </c>
      <c r="F687" s="38">
        <v>300000</v>
      </c>
      <c r="G687" s="38">
        <v>400000</v>
      </c>
      <c r="H687" s="38">
        <v>500000</v>
      </c>
    </row>
    <row r="688" spans="1:8" s="40" customFormat="1" x14ac:dyDescent="0.25">
      <c r="A688" s="14"/>
      <c r="B688" s="22"/>
      <c r="C688" s="23"/>
      <c r="D688" s="24">
        <v>363</v>
      </c>
      <c r="E688" s="25" t="s">
        <v>12</v>
      </c>
      <c r="F688" s="26">
        <f>SUM(F689)</f>
        <v>15000000</v>
      </c>
      <c r="G688" s="26">
        <f t="shared" ref="G688:H688" si="261">SUM(G689)</f>
        <v>31129746</v>
      </c>
      <c r="H688" s="26">
        <f t="shared" si="261"/>
        <v>48000000</v>
      </c>
    </row>
    <row r="689" spans="1:8" x14ac:dyDescent="0.25">
      <c r="A689" s="14"/>
      <c r="B689" s="41">
        <v>11</v>
      </c>
      <c r="C689" s="42"/>
      <c r="D689" s="35">
        <v>3632</v>
      </c>
      <c r="E689" s="36" t="s">
        <v>84</v>
      </c>
      <c r="F689" s="38">
        <v>15000000</v>
      </c>
      <c r="G689" s="38">
        <v>31129746</v>
      </c>
      <c r="H689" s="38">
        <v>48000000</v>
      </c>
    </row>
    <row r="690" spans="1:8" x14ac:dyDescent="0.25">
      <c r="A690" s="14" t="s">
        <v>8</v>
      </c>
      <c r="B690" s="15" t="s">
        <v>85</v>
      </c>
      <c r="C690" s="107"/>
      <c r="D690" s="108"/>
      <c r="E690" s="16" t="s">
        <v>86</v>
      </c>
      <c r="F690" s="17">
        <f>SUM(F691)</f>
        <v>220121</v>
      </c>
      <c r="G690" s="17">
        <f t="shared" ref="G690:H690" si="262">SUM(G691)</f>
        <v>220121</v>
      </c>
      <c r="H690" s="17">
        <f t="shared" si="262"/>
        <v>220121</v>
      </c>
    </row>
    <row r="691" spans="1:8" x14ac:dyDescent="0.25">
      <c r="A691" s="18"/>
      <c r="B691" s="19"/>
      <c r="C691" s="18"/>
      <c r="D691" s="19">
        <v>11</v>
      </c>
      <c r="E691" s="20" t="s">
        <v>11</v>
      </c>
      <c r="F691" s="21">
        <f>SUM(F692+F694)</f>
        <v>220121</v>
      </c>
      <c r="G691" s="21">
        <f t="shared" ref="G691:H691" si="263">SUM(G692+G694)</f>
        <v>220121</v>
      </c>
      <c r="H691" s="21">
        <f t="shared" si="263"/>
        <v>220121</v>
      </c>
    </row>
    <row r="692" spans="1:8" s="40" customFormat="1" ht="31.5" x14ac:dyDescent="0.25">
      <c r="A692" s="14"/>
      <c r="B692" s="22"/>
      <c r="C692" s="23"/>
      <c r="D692" s="24">
        <v>324</v>
      </c>
      <c r="E692" s="25" t="s">
        <v>46</v>
      </c>
      <c r="F692" s="26">
        <f>SUM(F693)</f>
        <v>75000</v>
      </c>
      <c r="G692" s="26">
        <f t="shared" ref="G692:H692" si="264">SUM(G693)</f>
        <v>75000</v>
      </c>
      <c r="H692" s="26">
        <f t="shared" si="264"/>
        <v>75000</v>
      </c>
    </row>
    <row r="693" spans="1:8" x14ac:dyDescent="0.25">
      <c r="A693" s="14"/>
      <c r="B693" s="41">
        <v>11</v>
      </c>
      <c r="C693" s="42"/>
      <c r="D693" s="35">
        <v>3241</v>
      </c>
      <c r="E693" s="36" t="s">
        <v>46</v>
      </c>
      <c r="F693" s="38">
        <v>75000</v>
      </c>
      <c r="G693" s="38">
        <v>75000</v>
      </c>
      <c r="H693" s="38">
        <v>75000</v>
      </c>
    </row>
    <row r="694" spans="1:8" s="40" customFormat="1" x14ac:dyDescent="0.25">
      <c r="A694" s="14"/>
      <c r="B694" s="22"/>
      <c r="C694" s="23"/>
      <c r="D694" s="24">
        <v>329</v>
      </c>
      <c r="E694" s="25" t="s">
        <v>32</v>
      </c>
      <c r="F694" s="26">
        <f>SUM(F695)</f>
        <v>145121</v>
      </c>
      <c r="G694" s="26">
        <f t="shared" ref="G694:H694" si="265">SUM(G695)</f>
        <v>145121</v>
      </c>
      <c r="H694" s="26">
        <f t="shared" si="265"/>
        <v>145121</v>
      </c>
    </row>
    <row r="695" spans="1:8" x14ac:dyDescent="0.25">
      <c r="A695" s="14"/>
      <c r="B695" s="41">
        <v>11</v>
      </c>
      <c r="C695" s="42"/>
      <c r="D695" s="35">
        <v>3291</v>
      </c>
      <c r="E695" s="36" t="s">
        <v>87</v>
      </c>
      <c r="F695" s="38">
        <v>145121</v>
      </c>
      <c r="G695" s="38">
        <v>145121</v>
      </c>
      <c r="H695" s="38">
        <v>145121</v>
      </c>
    </row>
    <row r="696" spans="1:8" x14ac:dyDescent="0.25">
      <c r="A696" s="14" t="s">
        <v>8</v>
      </c>
      <c r="B696" s="48" t="s">
        <v>216</v>
      </c>
      <c r="C696" s="48"/>
      <c r="D696" s="48"/>
      <c r="E696" s="16" t="s">
        <v>217</v>
      </c>
      <c r="F696" s="17">
        <f>SUM(F697)</f>
        <v>2500000</v>
      </c>
      <c r="G696" s="17">
        <f t="shared" ref="G696:H698" si="266">SUM(G697)</f>
        <v>2500000</v>
      </c>
      <c r="H696" s="17">
        <f t="shared" si="266"/>
        <v>2500000</v>
      </c>
    </row>
    <row r="697" spans="1:8" x14ac:dyDescent="0.25">
      <c r="A697" s="18"/>
      <c r="B697" s="19"/>
      <c r="C697" s="18"/>
      <c r="D697" s="18">
        <v>11</v>
      </c>
      <c r="E697" s="20" t="s">
        <v>11</v>
      </c>
      <c r="F697" s="21">
        <f>SUM(F698)</f>
        <v>2500000</v>
      </c>
      <c r="G697" s="21">
        <f t="shared" si="266"/>
        <v>2500000</v>
      </c>
      <c r="H697" s="21">
        <f t="shared" si="266"/>
        <v>2500000</v>
      </c>
    </row>
    <row r="698" spans="1:8" s="40" customFormat="1" x14ac:dyDescent="0.25">
      <c r="A698" s="14"/>
      <c r="B698" s="55"/>
      <c r="C698" s="73"/>
      <c r="D698" s="24">
        <v>381</v>
      </c>
      <c r="E698" s="25" t="s">
        <v>16</v>
      </c>
      <c r="F698" s="26">
        <f>SUM(F699)</f>
        <v>2500000</v>
      </c>
      <c r="G698" s="26">
        <f t="shared" si="266"/>
        <v>2500000</v>
      </c>
      <c r="H698" s="26">
        <f t="shared" si="266"/>
        <v>2500000</v>
      </c>
    </row>
    <row r="699" spans="1:8" x14ac:dyDescent="0.25">
      <c r="A699" s="14"/>
      <c r="B699" s="69">
        <v>11</v>
      </c>
      <c r="C699" s="71"/>
      <c r="D699" s="72">
        <v>3811</v>
      </c>
      <c r="E699" s="36" t="s">
        <v>17</v>
      </c>
      <c r="F699" s="38">
        <v>2500000</v>
      </c>
      <c r="G699" s="38">
        <v>2500000</v>
      </c>
      <c r="H699" s="38">
        <v>2500000</v>
      </c>
    </row>
    <row r="700" spans="1:8" x14ac:dyDescent="0.25">
      <c r="A700" s="14" t="s">
        <v>88</v>
      </c>
      <c r="B700" s="48" t="s">
        <v>152</v>
      </c>
      <c r="C700" s="48"/>
      <c r="D700" s="48"/>
      <c r="E700" s="16" t="s">
        <v>153</v>
      </c>
      <c r="F700" s="17">
        <f>SUM(F701)</f>
        <v>500000</v>
      </c>
      <c r="G700" s="17">
        <f t="shared" ref="G700:H700" si="267">SUM(G701)</f>
        <v>500000</v>
      </c>
      <c r="H700" s="17">
        <f t="shared" si="267"/>
        <v>500000</v>
      </c>
    </row>
    <row r="701" spans="1:8" x14ac:dyDescent="0.25">
      <c r="A701" s="18"/>
      <c r="B701" s="19"/>
      <c r="C701" s="18"/>
      <c r="D701" s="18">
        <v>43</v>
      </c>
      <c r="E701" s="20" t="s">
        <v>154</v>
      </c>
      <c r="F701" s="21">
        <f>SUM(F702+F704+F706)</f>
        <v>500000</v>
      </c>
      <c r="G701" s="21">
        <f t="shared" ref="G701:H701" si="268">SUM(G702+G704+G706)</f>
        <v>500000</v>
      </c>
      <c r="H701" s="21">
        <f t="shared" si="268"/>
        <v>500000</v>
      </c>
    </row>
    <row r="702" spans="1:8" x14ac:dyDescent="0.25">
      <c r="A702" s="14"/>
      <c r="B702" s="139"/>
      <c r="C702" s="140"/>
      <c r="D702" s="141">
        <v>321</v>
      </c>
      <c r="E702" s="142" t="s">
        <v>25</v>
      </c>
      <c r="F702" s="143">
        <f>SUM(F703)</f>
        <v>300000</v>
      </c>
      <c r="G702" s="143">
        <f t="shared" ref="G702:H702" si="269">SUM(G703)</f>
        <v>300000</v>
      </c>
      <c r="H702" s="143">
        <f t="shared" si="269"/>
        <v>300000</v>
      </c>
    </row>
    <row r="703" spans="1:8" x14ac:dyDescent="0.25">
      <c r="A703" s="14"/>
      <c r="B703" s="129"/>
      <c r="C703" s="130"/>
      <c r="D703" s="131">
        <v>3211</v>
      </c>
      <c r="E703" s="132" t="s">
        <v>26</v>
      </c>
      <c r="F703" s="144">
        <v>300000</v>
      </c>
      <c r="G703" s="144">
        <v>300000</v>
      </c>
      <c r="H703" s="144">
        <v>300000</v>
      </c>
    </row>
    <row r="704" spans="1:8" x14ac:dyDescent="0.25">
      <c r="A704" s="14"/>
      <c r="B704" s="139"/>
      <c r="C704" s="140"/>
      <c r="D704" s="141">
        <v>322</v>
      </c>
      <c r="E704" s="142" t="s">
        <v>59</v>
      </c>
      <c r="F704" s="143">
        <f>SUM(F705)</f>
        <v>100000</v>
      </c>
      <c r="G704" s="143">
        <f t="shared" ref="G704:H704" si="270">SUM(G705)</f>
        <v>100000</v>
      </c>
      <c r="H704" s="143">
        <f t="shared" si="270"/>
        <v>100000</v>
      </c>
    </row>
    <row r="705" spans="1:8" x14ac:dyDescent="0.25">
      <c r="A705" s="43"/>
      <c r="B705" s="129"/>
      <c r="C705" s="130"/>
      <c r="D705" s="131">
        <v>3223</v>
      </c>
      <c r="E705" s="132" t="s">
        <v>155</v>
      </c>
      <c r="F705" s="144">
        <v>100000</v>
      </c>
      <c r="G705" s="144">
        <v>100000</v>
      </c>
      <c r="H705" s="144">
        <v>100000</v>
      </c>
    </row>
    <row r="706" spans="1:8" s="40" customFormat="1" x14ac:dyDescent="0.25">
      <c r="A706" s="14"/>
      <c r="B706" s="145"/>
      <c r="C706" s="146"/>
      <c r="D706" s="141">
        <v>323</v>
      </c>
      <c r="E706" s="142" t="s">
        <v>28</v>
      </c>
      <c r="F706" s="143">
        <f>SUM(F707)</f>
        <v>100000</v>
      </c>
      <c r="G706" s="143">
        <f t="shared" ref="G706:H706" si="271">SUM(G707)</f>
        <v>100000</v>
      </c>
      <c r="H706" s="143">
        <f t="shared" si="271"/>
        <v>100000</v>
      </c>
    </row>
    <row r="707" spans="1:8" x14ac:dyDescent="0.25">
      <c r="A707" s="14"/>
      <c r="B707" s="129"/>
      <c r="C707" s="130"/>
      <c r="D707" s="131">
        <v>3231</v>
      </c>
      <c r="E707" s="132" t="s">
        <v>156</v>
      </c>
      <c r="F707" s="144">
        <v>100000</v>
      </c>
      <c r="G707" s="144">
        <v>100000</v>
      </c>
      <c r="H707" s="144">
        <v>100000</v>
      </c>
    </row>
    <row r="708" spans="1:8" x14ac:dyDescent="0.25">
      <c r="A708" s="14" t="s">
        <v>88</v>
      </c>
      <c r="B708" s="15" t="s">
        <v>164</v>
      </c>
      <c r="C708" s="107"/>
      <c r="D708" s="108"/>
      <c r="E708" s="16" t="s">
        <v>165</v>
      </c>
      <c r="F708" s="17">
        <f>SUM(F709)</f>
        <v>20100000</v>
      </c>
      <c r="G708" s="17">
        <v>20100000</v>
      </c>
      <c r="H708" s="17">
        <v>20100000</v>
      </c>
    </row>
    <row r="709" spans="1:8" x14ac:dyDescent="0.25">
      <c r="A709" s="18"/>
      <c r="B709" s="19"/>
      <c r="C709" s="18"/>
      <c r="D709" s="18">
        <v>43</v>
      </c>
      <c r="E709" s="20" t="s">
        <v>154</v>
      </c>
      <c r="F709" s="21">
        <f>SUM(F710+F712+F715+F718)</f>
        <v>20100000</v>
      </c>
      <c r="G709" s="21">
        <f t="shared" ref="G709:H709" si="272">SUM(G710+G712+G715+G718)</f>
        <v>20100000</v>
      </c>
      <c r="H709" s="21">
        <f t="shared" si="272"/>
        <v>20100000</v>
      </c>
    </row>
    <row r="710" spans="1:8" x14ac:dyDescent="0.25">
      <c r="A710" s="14"/>
      <c r="B710" s="139"/>
      <c r="C710" s="140"/>
      <c r="D710" s="141">
        <v>329</v>
      </c>
      <c r="E710" s="142" t="s">
        <v>32</v>
      </c>
      <c r="F710" s="143">
        <f>SUM(F711)</f>
        <v>50000</v>
      </c>
      <c r="G710" s="143">
        <f t="shared" ref="G710:H710" si="273">SUM(G711)</f>
        <v>50000</v>
      </c>
      <c r="H710" s="143">
        <f t="shared" si="273"/>
        <v>50000</v>
      </c>
    </row>
    <row r="711" spans="1:8" x14ac:dyDescent="0.25">
      <c r="A711" s="14"/>
      <c r="B711" s="129"/>
      <c r="C711" s="130"/>
      <c r="D711" s="131">
        <v>3296</v>
      </c>
      <c r="E711" s="132" t="s">
        <v>110</v>
      </c>
      <c r="F711" s="133">
        <v>50000</v>
      </c>
      <c r="G711" s="133">
        <v>50000</v>
      </c>
      <c r="H711" s="133">
        <v>50000</v>
      </c>
    </row>
    <row r="712" spans="1:8" x14ac:dyDescent="0.25">
      <c r="A712" s="14"/>
      <c r="B712" s="139"/>
      <c r="C712" s="140"/>
      <c r="D712" s="141">
        <v>363</v>
      </c>
      <c r="E712" s="142" t="s">
        <v>12</v>
      </c>
      <c r="F712" s="143">
        <f>SUM(F713+F714)</f>
        <v>19850000</v>
      </c>
      <c r="G712" s="143">
        <f t="shared" ref="G712:H712" si="274">SUM(G713+G714)</f>
        <v>19750000</v>
      </c>
      <c r="H712" s="143">
        <f t="shared" si="274"/>
        <v>19750000</v>
      </c>
    </row>
    <row r="713" spans="1:8" x14ac:dyDescent="0.25">
      <c r="A713" s="14"/>
      <c r="B713" s="129"/>
      <c r="C713" s="130"/>
      <c r="D713" s="131">
        <v>3631</v>
      </c>
      <c r="E713" s="132" t="s">
        <v>13</v>
      </c>
      <c r="F713" s="133">
        <v>2100000</v>
      </c>
      <c r="G713" s="133">
        <v>2000000</v>
      </c>
      <c r="H713" s="133">
        <v>2000000</v>
      </c>
    </row>
    <row r="714" spans="1:8" x14ac:dyDescent="0.25">
      <c r="A714" s="14"/>
      <c r="B714" s="129"/>
      <c r="C714" s="130"/>
      <c r="D714" s="131">
        <v>3632</v>
      </c>
      <c r="E714" s="132" t="s">
        <v>84</v>
      </c>
      <c r="F714" s="133">
        <v>17750000</v>
      </c>
      <c r="G714" s="133">
        <v>17750000</v>
      </c>
      <c r="H714" s="133">
        <v>17750000</v>
      </c>
    </row>
    <row r="715" spans="1:8" s="40" customFormat="1" ht="31.5" x14ac:dyDescent="0.25">
      <c r="A715" s="14"/>
      <c r="B715" s="145"/>
      <c r="C715" s="146"/>
      <c r="D715" s="141">
        <v>366</v>
      </c>
      <c r="E715" s="142" t="s">
        <v>166</v>
      </c>
      <c r="F715" s="143">
        <f>SUM(F716+F717)</f>
        <v>200000</v>
      </c>
      <c r="G715" s="143">
        <f t="shared" ref="G715:H715" si="275">SUM(G716+G717)</f>
        <v>200000</v>
      </c>
      <c r="H715" s="143">
        <f t="shared" si="275"/>
        <v>200000</v>
      </c>
    </row>
    <row r="716" spans="1:8" x14ac:dyDescent="0.25">
      <c r="A716" s="43"/>
      <c r="B716" s="129"/>
      <c r="C716" s="130"/>
      <c r="D716" s="131">
        <v>3661</v>
      </c>
      <c r="E716" s="132" t="s">
        <v>167</v>
      </c>
      <c r="F716" s="133">
        <v>100000</v>
      </c>
      <c r="G716" s="133">
        <v>100000</v>
      </c>
      <c r="H716" s="133">
        <v>100000</v>
      </c>
    </row>
    <row r="717" spans="1:8" x14ac:dyDescent="0.25">
      <c r="A717" s="43"/>
      <c r="B717" s="129"/>
      <c r="C717" s="130"/>
      <c r="D717" s="131">
        <v>3662</v>
      </c>
      <c r="E717" s="132" t="s">
        <v>168</v>
      </c>
      <c r="F717" s="133">
        <v>100000</v>
      </c>
      <c r="G717" s="133">
        <v>100000</v>
      </c>
      <c r="H717" s="133">
        <v>100000</v>
      </c>
    </row>
    <row r="718" spans="1:8" ht="31.5" x14ac:dyDescent="0.25">
      <c r="A718" s="14"/>
      <c r="B718" s="139"/>
      <c r="C718" s="140"/>
      <c r="D718" s="141">
        <v>369</v>
      </c>
      <c r="E718" s="142" t="s">
        <v>169</v>
      </c>
      <c r="F718" s="143">
        <f>SUM(F719)</f>
        <v>0</v>
      </c>
      <c r="G718" s="143">
        <f t="shared" ref="G718:H718" si="276">SUM(G719)</f>
        <v>100000</v>
      </c>
      <c r="H718" s="143">
        <f t="shared" si="276"/>
        <v>100000</v>
      </c>
    </row>
    <row r="719" spans="1:8" ht="30" x14ac:dyDescent="0.25">
      <c r="A719" s="43"/>
      <c r="B719" s="129"/>
      <c r="C719" s="130"/>
      <c r="D719" s="131">
        <v>3692</v>
      </c>
      <c r="E719" s="132" t="s">
        <v>170</v>
      </c>
      <c r="F719" s="133">
        <v>0</v>
      </c>
      <c r="G719" s="133">
        <v>100000</v>
      </c>
      <c r="H719" s="133">
        <v>100000</v>
      </c>
    </row>
    <row r="720" spans="1:8" x14ac:dyDescent="0.25">
      <c r="A720" s="14" t="s">
        <v>176</v>
      </c>
      <c r="B720" s="48" t="s">
        <v>179</v>
      </c>
      <c r="C720" s="48"/>
      <c r="D720" s="48"/>
      <c r="E720" s="16" t="s">
        <v>180</v>
      </c>
      <c r="F720" s="17">
        <f>SUM(F721)</f>
        <v>125000</v>
      </c>
      <c r="G720" s="17">
        <f t="shared" ref="G720:H722" si="277">SUM(G721)</f>
        <v>125000</v>
      </c>
      <c r="H720" s="17">
        <f t="shared" si="277"/>
        <v>125000</v>
      </c>
    </row>
    <row r="721" spans="1:8" x14ac:dyDescent="0.25">
      <c r="A721" s="18"/>
      <c r="B721" s="19"/>
      <c r="C721" s="18"/>
      <c r="D721" s="18">
        <v>43</v>
      </c>
      <c r="E721" s="20" t="s">
        <v>154</v>
      </c>
      <c r="F721" s="21">
        <f>SUM(F722)</f>
        <v>125000</v>
      </c>
      <c r="G721" s="21">
        <f t="shared" si="277"/>
        <v>125000</v>
      </c>
      <c r="H721" s="21">
        <f t="shared" si="277"/>
        <v>125000</v>
      </c>
    </row>
    <row r="722" spans="1:8" x14ac:dyDescent="0.25">
      <c r="A722" s="14"/>
      <c r="B722" s="139"/>
      <c r="C722" s="140"/>
      <c r="D722" s="141">
        <v>329</v>
      </c>
      <c r="E722" s="142" t="s">
        <v>181</v>
      </c>
      <c r="F722" s="143">
        <f>SUM(F723)</f>
        <v>125000</v>
      </c>
      <c r="G722" s="143">
        <f t="shared" si="277"/>
        <v>125000</v>
      </c>
      <c r="H722" s="143">
        <f t="shared" si="277"/>
        <v>125000</v>
      </c>
    </row>
    <row r="723" spans="1:8" x14ac:dyDescent="0.25">
      <c r="A723" s="14"/>
      <c r="B723" s="129">
        <v>43</v>
      </c>
      <c r="C723" s="130"/>
      <c r="D723" s="131">
        <v>3291</v>
      </c>
      <c r="E723" s="132" t="s">
        <v>181</v>
      </c>
      <c r="F723" s="133">
        <v>125000</v>
      </c>
      <c r="G723" s="133">
        <v>125000</v>
      </c>
      <c r="H723" s="133">
        <v>125000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 2021 -2023</vt:lpstr>
    </vt:vector>
  </TitlesOfParts>
  <Company>Ministarstvo Turizma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Sladoljev</dc:creator>
  <cp:lastModifiedBy>Gordana Koren</cp:lastModifiedBy>
  <cp:lastPrinted>2020-10-29T10:57:27Z</cp:lastPrinted>
  <dcterms:created xsi:type="dcterms:W3CDTF">2020-09-22T06:49:47Z</dcterms:created>
  <dcterms:modified xsi:type="dcterms:W3CDTF">2020-12-30T11:55:25Z</dcterms:modified>
</cp:coreProperties>
</file>