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domazet\Desktop\"/>
    </mc:Choice>
  </mc:AlternateContent>
  <bookViews>
    <workbookView xWindow="0" yWindow="0" windowWidth="28800" windowHeight="12300"/>
  </bookViews>
  <sheets>
    <sheet name="Sheet1" sheetId="3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1" i="32" l="1"/>
  <c r="E224" i="32"/>
  <c r="E213" i="32"/>
  <c r="E195" i="32"/>
  <c r="E186" i="32"/>
  <c r="G420" i="32"/>
  <c r="F420" i="32"/>
  <c r="G441" i="32"/>
  <c r="G41" i="32"/>
  <c r="G482" i="32"/>
  <c r="G460" i="32" s="1"/>
  <c r="G478" i="32"/>
  <c r="G461" i="32"/>
  <c r="G434" i="32"/>
  <c r="G479" i="32"/>
  <c r="G457" i="32"/>
  <c r="G450" i="32"/>
  <c r="G481" i="32" l="1"/>
  <c r="G433" i="32"/>
  <c r="G485" i="32"/>
  <c r="G230" i="32"/>
  <c r="F230" i="32"/>
  <c r="E230" i="32"/>
  <c r="E420" i="32"/>
  <c r="E247" i="32" l="1"/>
  <c r="G247" i="32"/>
  <c r="F247" i="32"/>
  <c r="G222" i="32"/>
  <c r="F222" i="32"/>
  <c r="F221" i="32" s="1"/>
  <c r="E222" i="32"/>
  <c r="E221" i="32" s="1"/>
  <c r="G62" i="32"/>
  <c r="F62" i="32"/>
  <c r="E62" i="32"/>
  <c r="E490" i="32"/>
  <c r="G756" i="32"/>
  <c r="G754" i="32" s="1"/>
  <c r="G753" i="32" s="1"/>
  <c r="F756" i="32"/>
  <c r="F754" i="32" s="1"/>
  <c r="F753" i="32" s="1"/>
  <c r="E756" i="32"/>
  <c r="E755" i="32" s="1"/>
  <c r="G751" i="32"/>
  <c r="G749" i="32" s="1"/>
  <c r="G748" i="32" s="1"/>
  <c r="F751" i="32"/>
  <c r="F749" i="32" s="1"/>
  <c r="F748" i="32" s="1"/>
  <c r="E751" i="32"/>
  <c r="E750" i="32" s="1"/>
  <c r="G746" i="32"/>
  <c r="G744" i="32" s="1"/>
  <c r="G743" i="32" s="1"/>
  <c r="F746" i="32"/>
  <c r="F744" i="32" s="1"/>
  <c r="F743" i="32" s="1"/>
  <c r="E746" i="32"/>
  <c r="E744" i="32" s="1"/>
  <c r="E743" i="32" s="1"/>
  <c r="G741" i="32"/>
  <c r="G739" i="32" s="1"/>
  <c r="G738" i="32" s="1"/>
  <c r="F741" i="32"/>
  <c r="F739" i="32" s="1"/>
  <c r="F738" i="32" s="1"/>
  <c r="E741" i="32"/>
  <c r="G736" i="32"/>
  <c r="G735" i="32" s="1"/>
  <c r="F736" i="32"/>
  <c r="F735" i="32" s="1"/>
  <c r="E736" i="32"/>
  <c r="E735" i="32" s="1"/>
  <c r="G732" i="32"/>
  <c r="G731" i="32" s="1"/>
  <c r="F732" i="32"/>
  <c r="F731" i="32" s="1"/>
  <c r="E732" i="32"/>
  <c r="E731" i="32" s="1"/>
  <c r="G728" i="32"/>
  <c r="F728" i="32"/>
  <c r="F727" i="32" s="1"/>
  <c r="E728" i="32"/>
  <c r="E727" i="32" s="1"/>
  <c r="G722" i="32"/>
  <c r="G721" i="32" s="1"/>
  <c r="F722" i="32"/>
  <c r="F721" i="32" s="1"/>
  <c r="G719" i="32"/>
  <c r="G718" i="32" s="1"/>
  <c r="F719" i="32"/>
  <c r="G716" i="32"/>
  <c r="G715" i="32" s="1"/>
  <c r="F716" i="32"/>
  <c r="G713" i="32"/>
  <c r="F713" i="32"/>
  <c r="G706" i="32"/>
  <c r="F706" i="32"/>
  <c r="G704" i="32"/>
  <c r="F704" i="32"/>
  <c r="G700" i="32"/>
  <c r="F700" i="32"/>
  <c r="G697" i="32"/>
  <c r="F697" i="32"/>
  <c r="G695" i="32"/>
  <c r="F695" i="32"/>
  <c r="G691" i="32"/>
  <c r="F691" i="32"/>
  <c r="G686" i="32"/>
  <c r="G685" i="32" s="1"/>
  <c r="F686" i="32"/>
  <c r="F685" i="32" s="1"/>
  <c r="F683" i="32"/>
  <c r="G683" i="32"/>
  <c r="G682" i="32" s="1"/>
  <c r="F680" i="32"/>
  <c r="G680" i="32"/>
  <c r="G679" i="32" s="1"/>
  <c r="G677" i="32"/>
  <c r="F677" i="32"/>
  <c r="G670" i="32"/>
  <c r="F670" i="32"/>
  <c r="G668" i="32"/>
  <c r="F668" i="32"/>
  <c r="G664" i="32"/>
  <c r="F664" i="32"/>
  <c r="G661" i="32"/>
  <c r="F661" i="32"/>
  <c r="G659" i="32"/>
  <c r="F659" i="32"/>
  <c r="G655" i="32"/>
  <c r="F655" i="32"/>
  <c r="G650" i="32"/>
  <c r="F650" i="32"/>
  <c r="E650" i="32"/>
  <c r="G648" i="32"/>
  <c r="F648" i="32"/>
  <c r="E648" i="32"/>
  <c r="G643" i="32"/>
  <c r="F643" i="32"/>
  <c r="E643" i="32"/>
  <c r="G640" i="32"/>
  <c r="F640" i="32"/>
  <c r="E640" i="32"/>
  <c r="G635" i="32"/>
  <c r="G634" i="32" s="1"/>
  <c r="F635" i="32"/>
  <c r="F633" i="32" s="1"/>
  <c r="F632" i="32" s="1"/>
  <c r="E635" i="32"/>
  <c r="E634" i="32" s="1"/>
  <c r="G629" i="32"/>
  <c r="F629" i="32"/>
  <c r="E629" i="32"/>
  <c r="G624" i="32"/>
  <c r="F624" i="32"/>
  <c r="E624" i="32"/>
  <c r="G621" i="32"/>
  <c r="F621" i="32"/>
  <c r="E621" i="32"/>
  <c r="G616" i="32"/>
  <c r="G615" i="32" s="1"/>
  <c r="F616" i="32"/>
  <c r="F615" i="32" s="1"/>
  <c r="E616" i="32"/>
  <c r="E615" i="32" s="1"/>
  <c r="G612" i="32"/>
  <c r="G611" i="32" s="1"/>
  <c r="F612" i="32"/>
  <c r="F611" i="32" s="1"/>
  <c r="E612" i="32"/>
  <c r="E611" i="32" s="1"/>
  <c r="G609" i="32"/>
  <c r="G608" i="32" s="1"/>
  <c r="F609" i="32"/>
  <c r="F608" i="32" s="1"/>
  <c r="E609" i="32"/>
  <c r="E608" i="32" s="1"/>
  <c r="G606" i="32"/>
  <c r="F606" i="32"/>
  <c r="F605" i="32" s="1"/>
  <c r="E606" i="32"/>
  <c r="E605" i="32" s="1"/>
  <c r="G602" i="32"/>
  <c r="G601" i="32" s="1"/>
  <c r="F602" i="32"/>
  <c r="F601" i="32" s="1"/>
  <c r="E602" i="32"/>
  <c r="E601" i="32" s="1"/>
  <c r="G597" i="32"/>
  <c r="G596" i="32" s="1"/>
  <c r="G595" i="32" s="1"/>
  <c r="G594" i="32" s="1"/>
  <c r="F597" i="32"/>
  <c r="F596" i="32" s="1"/>
  <c r="F595" i="32" s="1"/>
  <c r="F594" i="32" s="1"/>
  <c r="E597" i="32"/>
  <c r="E596" i="32" s="1"/>
  <c r="E595" i="32" s="1"/>
  <c r="E594" i="32" s="1"/>
  <c r="G592" i="32"/>
  <c r="F592" i="32"/>
  <c r="E592" i="32"/>
  <c r="G589" i="32"/>
  <c r="F589" i="32"/>
  <c r="E589" i="32"/>
  <c r="G586" i="32"/>
  <c r="F586" i="32"/>
  <c r="E586" i="32"/>
  <c r="G583" i="32"/>
  <c r="G582" i="32" s="1"/>
  <c r="F583" i="32"/>
  <c r="F582" i="32" s="1"/>
  <c r="E583" i="32"/>
  <c r="E582" i="32" s="1"/>
  <c r="G578" i="32"/>
  <c r="F578" i="32"/>
  <c r="E578" i="32"/>
  <c r="G576" i="32"/>
  <c r="F576" i="32"/>
  <c r="E576" i="32"/>
  <c r="G574" i="32"/>
  <c r="F574" i="32"/>
  <c r="E574" i="32"/>
  <c r="G569" i="32"/>
  <c r="G568" i="32" s="1"/>
  <c r="G567" i="32" s="1"/>
  <c r="G566" i="32" s="1"/>
  <c r="F569" i="32"/>
  <c r="F568" i="32" s="1"/>
  <c r="F567" i="32" s="1"/>
  <c r="F566" i="32" s="1"/>
  <c r="E569" i="32"/>
  <c r="E568" i="32" s="1"/>
  <c r="E567" i="32" s="1"/>
  <c r="E566" i="32" s="1"/>
  <c r="G564" i="32"/>
  <c r="G563" i="32" s="1"/>
  <c r="F564" i="32"/>
  <c r="F563" i="32" s="1"/>
  <c r="E564" i="32"/>
  <c r="E563" i="32" s="1"/>
  <c r="G559" i="32"/>
  <c r="F559" i="32"/>
  <c r="E559" i="32"/>
  <c r="G557" i="32"/>
  <c r="F557" i="32"/>
  <c r="E557" i="32"/>
  <c r="G552" i="32"/>
  <c r="F552" i="32"/>
  <c r="F551" i="32" s="1"/>
  <c r="E552" i="32"/>
  <c r="E551" i="32" s="1"/>
  <c r="G549" i="32"/>
  <c r="F549" i="32"/>
  <c r="E549" i="32"/>
  <c r="G547" i="32"/>
  <c r="F547" i="32"/>
  <c r="E547" i="32"/>
  <c r="G542" i="32"/>
  <c r="F542" i="32"/>
  <c r="E542" i="32"/>
  <c r="E541" i="32" s="1"/>
  <c r="E540" i="32" s="1"/>
  <c r="G538" i="32"/>
  <c r="F538" i="32"/>
  <c r="E538" i="32"/>
  <c r="E537" i="32"/>
  <c r="G535" i="32"/>
  <c r="G534" i="32" s="1"/>
  <c r="G533" i="32" s="1"/>
  <c r="G532" i="32" s="1"/>
  <c r="F535" i="32"/>
  <c r="F534" i="32" s="1"/>
  <c r="F533" i="32" s="1"/>
  <c r="F532" i="32" s="1"/>
  <c r="E535" i="32"/>
  <c r="E534" i="32" s="1"/>
  <c r="G530" i="32"/>
  <c r="G529" i="32" s="1"/>
  <c r="F530" i="32"/>
  <c r="F529" i="32" s="1"/>
  <c r="E530" i="32"/>
  <c r="E529" i="32" s="1"/>
  <c r="G526" i="32"/>
  <c r="G524" i="32" s="1"/>
  <c r="F526" i="32"/>
  <c r="E526" i="32"/>
  <c r="G521" i="32"/>
  <c r="F521" i="32"/>
  <c r="E521" i="32"/>
  <c r="G517" i="32"/>
  <c r="F517" i="32"/>
  <c r="E517" i="32"/>
  <c r="G512" i="32"/>
  <c r="F512" i="32"/>
  <c r="E512" i="32"/>
  <c r="G510" i="32"/>
  <c r="F510" i="32"/>
  <c r="E510" i="32"/>
  <c r="G505" i="32"/>
  <c r="F505" i="32"/>
  <c r="F504" i="32" s="1"/>
  <c r="E505" i="32"/>
  <c r="E503" i="32" s="1"/>
  <c r="G501" i="32"/>
  <c r="G500" i="32" s="1"/>
  <c r="F501" i="32"/>
  <c r="F500" i="32" s="1"/>
  <c r="E501" i="32"/>
  <c r="E500" i="32" s="1"/>
  <c r="G498" i="32"/>
  <c r="F498" i="32"/>
  <c r="F497" i="32" s="1"/>
  <c r="E498" i="32"/>
  <c r="G493" i="32"/>
  <c r="G492" i="32" s="1"/>
  <c r="G490" i="32" s="1"/>
  <c r="F493" i="32"/>
  <c r="F492" i="32" s="1"/>
  <c r="F490" i="32" s="1"/>
  <c r="E493" i="32"/>
  <c r="E492" i="32" s="1"/>
  <c r="G488" i="32"/>
  <c r="G487" i="32" s="1"/>
  <c r="G486" i="32" s="1"/>
  <c r="F488" i="32"/>
  <c r="F487" i="32" s="1"/>
  <c r="F486" i="32" s="1"/>
  <c r="F485" i="32" s="1"/>
  <c r="E488" i="32"/>
  <c r="E487" i="32" s="1"/>
  <c r="E486" i="32" s="1"/>
  <c r="E485" i="32" s="1"/>
  <c r="F482" i="32"/>
  <c r="F481" i="32" s="1"/>
  <c r="E482" i="32"/>
  <c r="F479" i="32"/>
  <c r="F478" i="32" s="1"/>
  <c r="E479" i="32"/>
  <c r="E478" i="32" s="1"/>
  <c r="G475" i="32"/>
  <c r="F475" i="32"/>
  <c r="E475" i="32"/>
  <c r="G473" i="32"/>
  <c r="F473" i="32"/>
  <c r="E473" i="32"/>
  <c r="G471" i="32"/>
  <c r="F471" i="32"/>
  <c r="E471" i="32"/>
  <c r="G464" i="32"/>
  <c r="F464" i="32"/>
  <c r="E464" i="32"/>
  <c r="G462" i="32"/>
  <c r="F462" i="32"/>
  <c r="E462" i="32"/>
  <c r="G456" i="32"/>
  <c r="F457" i="32"/>
  <c r="F456" i="32" s="1"/>
  <c r="E457" i="32"/>
  <c r="E456" i="32" s="1"/>
  <c r="G454" i="32"/>
  <c r="G453" i="32" s="1"/>
  <c r="F454" i="32"/>
  <c r="F453" i="32" s="1"/>
  <c r="E454" i="32"/>
  <c r="E453" i="32" s="1"/>
  <c r="F450" i="32"/>
  <c r="E450" i="32"/>
  <c r="G448" i="32"/>
  <c r="F448" i="32"/>
  <c r="E448" i="32"/>
  <c r="F441" i="32"/>
  <c r="E441" i="32"/>
  <c r="G439" i="32"/>
  <c r="F439" i="32"/>
  <c r="E439" i="32"/>
  <c r="G436" i="32"/>
  <c r="F436" i="32"/>
  <c r="E436" i="32"/>
  <c r="G431" i="32"/>
  <c r="F431" i="32"/>
  <c r="E431" i="32"/>
  <c r="G429" i="32"/>
  <c r="F429" i="32"/>
  <c r="E429" i="32"/>
  <c r="G424" i="32"/>
  <c r="F424" i="32"/>
  <c r="E424" i="32"/>
  <c r="G416" i="32"/>
  <c r="F416" i="32"/>
  <c r="E416" i="32"/>
  <c r="G411" i="32"/>
  <c r="G410" i="32" s="1"/>
  <c r="F411" i="32"/>
  <c r="F410" i="32" s="1"/>
  <c r="E411" i="32"/>
  <c r="E410" i="32" s="1"/>
  <c r="G408" i="32"/>
  <c r="G407" i="32" s="1"/>
  <c r="F408" i="32"/>
  <c r="F407" i="32" s="1"/>
  <c r="E408" i="32"/>
  <c r="E407" i="32" s="1"/>
  <c r="G405" i="32"/>
  <c r="F405" i="32"/>
  <c r="E405" i="32"/>
  <c r="G402" i="32"/>
  <c r="F402" i="32"/>
  <c r="E402" i="32"/>
  <c r="G397" i="32"/>
  <c r="F397" i="32"/>
  <c r="E397" i="32"/>
  <c r="G392" i="32"/>
  <c r="G391" i="32" s="1"/>
  <c r="F392" i="32"/>
  <c r="F391" i="32" s="1"/>
  <c r="E392" i="32"/>
  <c r="E391" i="32" s="1"/>
  <c r="G388" i="32"/>
  <c r="F388" i="32"/>
  <c r="F387" i="32" s="1"/>
  <c r="E388" i="32"/>
  <c r="E387" i="32" s="1"/>
  <c r="G385" i="32"/>
  <c r="G384" i="32" s="1"/>
  <c r="F385" i="32"/>
  <c r="F384" i="32" s="1"/>
  <c r="E385" i="32"/>
  <c r="E384" i="32" s="1"/>
  <c r="G380" i="32"/>
  <c r="G378" i="32" s="1"/>
  <c r="G377" i="32" s="1"/>
  <c r="F380" i="32"/>
  <c r="F379" i="32" s="1"/>
  <c r="E380" i="32"/>
  <c r="E379" i="32" s="1"/>
  <c r="G375" i="32"/>
  <c r="F375" i="32"/>
  <c r="E375" i="32"/>
  <c r="G374" i="32"/>
  <c r="F374" i="32"/>
  <c r="E374" i="32"/>
  <c r="G372" i="32"/>
  <c r="F372" i="32"/>
  <c r="E372" i="32"/>
  <c r="G370" i="32"/>
  <c r="F370" i="32"/>
  <c r="E370" i="32"/>
  <c r="G366" i="32"/>
  <c r="F366" i="32"/>
  <c r="E366" i="32"/>
  <c r="G363" i="32"/>
  <c r="F363" i="32"/>
  <c r="E363" i="32"/>
  <c r="G358" i="32"/>
  <c r="G357" i="32" s="1"/>
  <c r="F358" i="32"/>
  <c r="F357" i="32" s="1"/>
  <c r="E358" i="32"/>
  <c r="E356" i="32" s="1"/>
  <c r="E355" i="32" s="1"/>
  <c r="G353" i="32"/>
  <c r="G352" i="32" s="1"/>
  <c r="F353" i="32"/>
  <c r="F352" i="32" s="1"/>
  <c r="E353" i="32"/>
  <c r="E352" i="32" s="1"/>
  <c r="G349" i="32"/>
  <c r="G348" i="32" s="1"/>
  <c r="F349" i="32"/>
  <c r="F348" i="32" s="1"/>
  <c r="E349" i="32"/>
  <c r="E348" i="32" s="1"/>
  <c r="G344" i="32"/>
  <c r="G343" i="32" s="1"/>
  <c r="F344" i="32"/>
  <c r="F342" i="32" s="1"/>
  <c r="F341" i="32" s="1"/>
  <c r="E344" i="32"/>
  <c r="E343" i="32" s="1"/>
  <c r="G335" i="32"/>
  <c r="G334" i="32" s="1"/>
  <c r="F335" i="32"/>
  <c r="F333" i="32" s="1"/>
  <c r="F332" i="32" s="1"/>
  <c r="E335" i="32"/>
  <c r="E334" i="32" s="1"/>
  <c r="G330" i="32"/>
  <c r="G329" i="32" s="1"/>
  <c r="F330" i="32"/>
  <c r="F329" i="32" s="1"/>
  <c r="E330" i="32"/>
  <c r="E329" i="32" s="1"/>
  <c r="G327" i="32"/>
  <c r="F327" i="32"/>
  <c r="E327" i="32"/>
  <c r="G325" i="32"/>
  <c r="F325" i="32"/>
  <c r="E325" i="32"/>
  <c r="G321" i="32"/>
  <c r="F321" i="32"/>
  <c r="E321" i="32"/>
  <c r="G319" i="32"/>
  <c r="F319" i="32"/>
  <c r="E319" i="32"/>
  <c r="G316" i="32"/>
  <c r="F316" i="32"/>
  <c r="E316" i="32"/>
  <c r="G314" i="32"/>
  <c r="F314" i="32"/>
  <c r="E314" i="32"/>
  <c r="G310" i="32"/>
  <c r="G309" i="32" s="1"/>
  <c r="F310" i="32"/>
  <c r="F309" i="32" s="1"/>
  <c r="E310" i="32"/>
  <c r="E309" i="32" s="1"/>
  <c r="G307" i="32"/>
  <c r="F307" i="32"/>
  <c r="E307" i="32"/>
  <c r="G305" i="32"/>
  <c r="F305" i="32"/>
  <c r="E305" i="32"/>
  <c r="G301" i="32"/>
  <c r="F301" i="32"/>
  <c r="E301" i="32"/>
  <c r="G299" i="32"/>
  <c r="F299" i="32"/>
  <c r="E299" i="32"/>
  <c r="G296" i="32"/>
  <c r="F296" i="32"/>
  <c r="E296" i="32"/>
  <c r="G294" i="32"/>
  <c r="F294" i="32"/>
  <c r="E294" i="32"/>
  <c r="G289" i="32"/>
  <c r="G288" i="32" s="1"/>
  <c r="F289" i="32"/>
  <c r="F288" i="32" s="1"/>
  <c r="E289" i="32"/>
  <c r="E288" i="32" s="1"/>
  <c r="G286" i="32"/>
  <c r="F286" i="32"/>
  <c r="E286" i="32"/>
  <c r="G284" i="32"/>
  <c r="F284" i="32"/>
  <c r="E284" i="32"/>
  <c r="G279" i="32"/>
  <c r="E279" i="32"/>
  <c r="G277" i="32"/>
  <c r="F277" i="32"/>
  <c r="E277" i="32"/>
  <c r="G275" i="32"/>
  <c r="F275" i="32"/>
  <c r="E275" i="32"/>
  <c r="G270" i="32"/>
  <c r="F270" i="32"/>
  <c r="E270" i="32"/>
  <c r="G267" i="32"/>
  <c r="F267" i="32"/>
  <c r="E267" i="32"/>
  <c r="G264" i="32"/>
  <c r="G263" i="32" s="1"/>
  <c r="F264" i="32"/>
  <c r="F263" i="32" s="1"/>
  <c r="E264" i="32"/>
  <c r="E263" i="32" s="1"/>
  <c r="G261" i="32"/>
  <c r="G260" i="32" s="1"/>
  <c r="F261" i="32"/>
  <c r="F260" i="32" s="1"/>
  <c r="E261" i="32"/>
  <c r="E260" i="32" s="1"/>
  <c r="G258" i="32"/>
  <c r="G257" i="32" s="1"/>
  <c r="F258" i="32"/>
  <c r="F257" i="32" s="1"/>
  <c r="E258" i="32"/>
  <c r="E257" i="32" s="1"/>
  <c r="G255" i="32"/>
  <c r="F255" i="32"/>
  <c r="E255" i="32"/>
  <c r="G245" i="32"/>
  <c r="F245" i="32"/>
  <c r="E245" i="32"/>
  <c r="G241" i="32"/>
  <c r="F241" i="32"/>
  <c r="E241" i="32"/>
  <c r="G238" i="32"/>
  <c r="F238" i="32"/>
  <c r="E238" i="32"/>
  <c r="G236" i="32"/>
  <c r="F236" i="32"/>
  <c r="E236" i="32"/>
  <c r="G232" i="32"/>
  <c r="F232" i="32"/>
  <c r="E232" i="32"/>
  <c r="G228" i="32"/>
  <c r="F228" i="32"/>
  <c r="E228" i="32"/>
  <c r="G225" i="32"/>
  <c r="F225" i="32"/>
  <c r="E225" i="32"/>
  <c r="G221" i="32"/>
  <c r="G219" i="32"/>
  <c r="G218" i="32" s="1"/>
  <c r="F219" i="32"/>
  <c r="F218" i="32" s="1"/>
  <c r="E219" i="32"/>
  <c r="E218" i="32" s="1"/>
  <c r="G216" i="32"/>
  <c r="F216" i="32"/>
  <c r="E216" i="32"/>
  <c r="G214" i="32"/>
  <c r="F214" i="32"/>
  <c r="E214" i="32"/>
  <c r="G211" i="32"/>
  <c r="F211" i="32"/>
  <c r="E211" i="32"/>
  <c r="G202" i="32"/>
  <c r="F202" i="32"/>
  <c r="E202" i="32"/>
  <c r="G200" i="32"/>
  <c r="F200" i="32"/>
  <c r="E200" i="32"/>
  <c r="G196" i="32"/>
  <c r="F196" i="32"/>
  <c r="E196" i="32"/>
  <c r="G193" i="32"/>
  <c r="F193" i="32"/>
  <c r="E193" i="32"/>
  <c r="G191" i="32"/>
  <c r="F191" i="32"/>
  <c r="E191" i="32"/>
  <c r="G187" i="32"/>
  <c r="F187" i="32"/>
  <c r="E187" i="32"/>
  <c r="G183" i="32"/>
  <c r="G182" i="32" s="1"/>
  <c r="F183" i="32"/>
  <c r="F182" i="32" s="1"/>
  <c r="E183" i="32"/>
  <c r="E182" i="32" s="1"/>
  <c r="G181" i="32"/>
  <c r="F181" i="32"/>
  <c r="E181" i="32"/>
  <c r="G178" i="32"/>
  <c r="G176" i="32" s="1"/>
  <c r="G175" i="32" s="1"/>
  <c r="F178" i="32"/>
  <c r="F177" i="32" s="1"/>
  <c r="E178" i="32"/>
  <c r="E177" i="32" s="1"/>
  <c r="G172" i="32"/>
  <c r="G170" i="32" s="1"/>
  <c r="G169" i="32" s="1"/>
  <c r="F172" i="32"/>
  <c r="F171" i="32" s="1"/>
  <c r="E172" i="32"/>
  <c r="E170" i="32" s="1"/>
  <c r="E169" i="32" s="1"/>
  <c r="G166" i="32"/>
  <c r="G165" i="32" s="1"/>
  <c r="F166" i="32"/>
  <c r="F165" i="32" s="1"/>
  <c r="E166" i="32"/>
  <c r="E165" i="32" s="1"/>
  <c r="G162" i="32"/>
  <c r="G161" i="32" s="1"/>
  <c r="F162" i="32"/>
  <c r="F161" i="32" s="1"/>
  <c r="E162" i="32"/>
  <c r="E161" i="32" s="1"/>
  <c r="G157" i="32"/>
  <c r="G156" i="32" s="1"/>
  <c r="F157" i="32"/>
  <c r="F156" i="32" s="1"/>
  <c r="E157" i="32"/>
  <c r="E156" i="32" s="1"/>
  <c r="G152" i="32"/>
  <c r="F152" i="32"/>
  <c r="F151" i="32" s="1"/>
  <c r="E152" i="32"/>
  <c r="E151" i="32" s="1"/>
  <c r="G149" i="32"/>
  <c r="G148" i="32" s="1"/>
  <c r="F149" i="32"/>
  <c r="F148" i="32" s="1"/>
  <c r="E149" i="32"/>
  <c r="E148" i="32" s="1"/>
  <c r="G146" i="32"/>
  <c r="G145" i="32" s="1"/>
  <c r="F146" i="32"/>
  <c r="F145" i="32" s="1"/>
  <c r="E146" i="32"/>
  <c r="E145" i="32" s="1"/>
  <c r="G143" i="32"/>
  <c r="F143" i="32"/>
  <c r="E143" i="32"/>
  <c r="G141" i="32"/>
  <c r="F141" i="32"/>
  <c r="E141" i="32"/>
  <c r="G137" i="32"/>
  <c r="F137" i="32"/>
  <c r="E137" i="32"/>
  <c r="G132" i="32"/>
  <c r="G131" i="32" s="1"/>
  <c r="F132" i="32"/>
  <c r="F131" i="32" s="1"/>
  <c r="E132" i="32"/>
  <c r="E131" i="32" s="1"/>
  <c r="G129" i="32"/>
  <c r="F129" i="32"/>
  <c r="E129" i="32"/>
  <c r="G127" i="32"/>
  <c r="F127" i="32"/>
  <c r="E127" i="32"/>
  <c r="G122" i="32"/>
  <c r="G121" i="32" s="1"/>
  <c r="F122" i="32"/>
  <c r="F121" i="32" s="1"/>
  <c r="E122" i="32"/>
  <c r="E121" i="32" s="1"/>
  <c r="G119" i="32"/>
  <c r="F119" i="32"/>
  <c r="E119" i="32"/>
  <c r="G115" i="32"/>
  <c r="F115" i="32"/>
  <c r="E115" i="32"/>
  <c r="G110" i="32"/>
  <c r="F110" i="32"/>
  <c r="E110" i="32"/>
  <c r="G108" i="32"/>
  <c r="F108" i="32"/>
  <c r="E108" i="32"/>
  <c r="G103" i="32"/>
  <c r="F103" i="32"/>
  <c r="E103" i="32"/>
  <c r="G100" i="32"/>
  <c r="F100" i="32"/>
  <c r="E100" i="32"/>
  <c r="G95" i="32"/>
  <c r="F95" i="32"/>
  <c r="E95" i="32"/>
  <c r="G92" i="32"/>
  <c r="F92" i="32"/>
  <c r="E92" i="32"/>
  <c r="G89" i="32"/>
  <c r="G88" i="32" s="1"/>
  <c r="F89" i="32"/>
  <c r="F88" i="32" s="1"/>
  <c r="E89" i="32"/>
  <c r="E88" i="32" s="1"/>
  <c r="G85" i="32"/>
  <c r="F85" i="32"/>
  <c r="E85" i="32"/>
  <c r="G83" i="32"/>
  <c r="F83" i="32"/>
  <c r="E83" i="32"/>
  <c r="G78" i="32"/>
  <c r="F78" i="32"/>
  <c r="F77" i="32" s="1"/>
  <c r="E78" i="32"/>
  <c r="E77" i="32" s="1"/>
  <c r="G75" i="32"/>
  <c r="F75" i="32"/>
  <c r="E75" i="32"/>
  <c r="G71" i="32"/>
  <c r="F71" i="32"/>
  <c r="E71" i="32"/>
  <c r="G69" i="32"/>
  <c r="F69" i="32"/>
  <c r="E69" i="32"/>
  <c r="F61" i="32"/>
  <c r="G58" i="32"/>
  <c r="G57" i="32" s="1"/>
  <c r="F58" i="32"/>
  <c r="F57" i="32" s="1"/>
  <c r="E58" i="32"/>
  <c r="E57" i="32" s="1"/>
  <c r="G55" i="32"/>
  <c r="F55" i="32"/>
  <c r="E55" i="32"/>
  <c r="E54" i="32" s="1"/>
  <c r="G50" i="32"/>
  <c r="G49" i="32" s="1"/>
  <c r="F50" i="32"/>
  <c r="F49" i="32" s="1"/>
  <c r="E50" i="32"/>
  <c r="E49" i="32" s="1"/>
  <c r="F41" i="32"/>
  <c r="E41" i="32"/>
  <c r="G39" i="32"/>
  <c r="F39" i="32"/>
  <c r="E39" i="32"/>
  <c r="G30" i="32"/>
  <c r="F30" i="32"/>
  <c r="E30" i="32"/>
  <c r="G24" i="32"/>
  <c r="F24" i="32"/>
  <c r="E24" i="32"/>
  <c r="G19" i="32"/>
  <c r="F19" i="32"/>
  <c r="E19" i="32"/>
  <c r="G16" i="32"/>
  <c r="F16" i="32"/>
  <c r="E16" i="32"/>
  <c r="G14" i="32"/>
  <c r="F14" i="32"/>
  <c r="E14" i="32"/>
  <c r="G10" i="32"/>
  <c r="F10" i="32"/>
  <c r="E10" i="32"/>
  <c r="E525" i="32" l="1"/>
  <c r="E524" i="32"/>
  <c r="F525" i="32"/>
  <c r="F524" i="32"/>
  <c r="G312" i="32"/>
  <c r="G5" i="32" s="1"/>
  <c r="E414" i="32"/>
  <c r="E413" i="32" s="1"/>
  <c r="E415" i="32"/>
  <c r="F414" i="32"/>
  <c r="F413" i="32" s="1"/>
  <c r="F415" i="32"/>
  <c r="G414" i="32"/>
  <c r="G413" i="32" s="1"/>
  <c r="G415" i="32"/>
  <c r="E312" i="32"/>
  <c r="E5" i="32" s="1"/>
  <c r="G213" i="32"/>
  <c r="F273" i="32"/>
  <c r="F312" i="32"/>
  <c r="E292" i="32"/>
  <c r="E313" i="32"/>
  <c r="F292" i="32"/>
  <c r="G292" i="32"/>
  <c r="G282" i="32"/>
  <c r="E273" i="32"/>
  <c r="F313" i="32"/>
  <c r="G313" i="32"/>
  <c r="G273" i="32"/>
  <c r="E293" i="32"/>
  <c r="F293" i="32"/>
  <c r="G293" i="32"/>
  <c r="E282" i="32"/>
  <c r="F282" i="32"/>
  <c r="G240" i="32"/>
  <c r="E240" i="32"/>
  <c r="F240" i="32"/>
  <c r="F213" i="32"/>
  <c r="F195" i="32"/>
  <c r="G195" i="32"/>
  <c r="E98" i="32"/>
  <c r="E97" i="32" s="1"/>
  <c r="F98" i="32"/>
  <c r="F97" i="32" s="1"/>
  <c r="G98" i="32"/>
  <c r="G97" i="32" s="1"/>
  <c r="E283" i="32"/>
  <c r="F126" i="32"/>
  <c r="F125" i="32" s="1"/>
  <c r="F124" i="32" s="1"/>
  <c r="F546" i="32"/>
  <c r="E556" i="32"/>
  <c r="F356" i="32"/>
  <c r="F355" i="32" s="1"/>
  <c r="F556" i="32"/>
  <c r="G555" i="32"/>
  <c r="G554" i="32" s="1"/>
  <c r="G573" i="32"/>
  <c r="G572" i="32" s="1"/>
  <c r="G571" i="32" s="1"/>
  <c r="E555" i="32"/>
  <c r="E554" i="32" s="1"/>
  <c r="G68" i="32"/>
  <c r="F634" i="32"/>
  <c r="E638" i="32"/>
  <c r="E637" i="32" s="1"/>
  <c r="E620" i="32"/>
  <c r="F573" i="32"/>
  <c r="F572" i="32" s="1"/>
  <c r="F571" i="32" s="1"/>
  <c r="E504" i="32"/>
  <c r="F283" i="32"/>
  <c r="F91" i="32"/>
  <c r="E545" i="32"/>
  <c r="E544" i="32" s="1"/>
  <c r="G620" i="32"/>
  <c r="E81" i="32"/>
  <c r="E80" i="32" s="1"/>
  <c r="E126" i="32"/>
  <c r="E125" i="32" s="1"/>
  <c r="E124" i="32" s="1"/>
  <c r="G318" i="32"/>
  <c r="F362" i="32"/>
  <c r="E573" i="32"/>
  <c r="E572" i="32" s="1"/>
  <c r="E571" i="32" s="1"/>
  <c r="F619" i="32"/>
  <c r="F618" i="32" s="1"/>
  <c r="G135" i="32"/>
  <c r="G134" i="32" s="1"/>
  <c r="F224" i="32"/>
  <c r="G81" i="32"/>
  <c r="G80" i="32" s="1"/>
  <c r="G342" i="32"/>
  <c r="G341" i="32" s="1"/>
  <c r="F428" i="32"/>
  <c r="G562" i="32"/>
  <c r="G561" i="32" s="1"/>
  <c r="G726" i="32"/>
  <c r="G725" i="32" s="1"/>
  <c r="E99" i="32"/>
  <c r="G283" i="32"/>
  <c r="F509" i="32"/>
  <c r="E639" i="32"/>
  <c r="E274" i="32"/>
  <c r="F343" i="32"/>
  <c r="F390" i="32"/>
  <c r="G428" i="32"/>
  <c r="G585" i="32"/>
  <c r="F639" i="32"/>
  <c r="F9" i="32"/>
  <c r="G61" i="32"/>
  <c r="E347" i="32"/>
  <c r="E434" i="32"/>
  <c r="E106" i="32"/>
  <c r="E105" i="32" s="1"/>
  <c r="G224" i="32"/>
  <c r="G427" i="32"/>
  <c r="G426" i="32" s="1"/>
  <c r="E461" i="32"/>
  <c r="F528" i="32"/>
  <c r="F67" i="32"/>
  <c r="F66" i="32" s="1"/>
  <c r="E396" i="32"/>
  <c r="E428" i="32"/>
  <c r="F435" i="32"/>
  <c r="G9" i="32"/>
  <c r="F106" i="32"/>
  <c r="F105" i="32" s="1"/>
  <c r="G126" i="32"/>
  <c r="G125" i="32" s="1"/>
  <c r="G124" i="32" s="1"/>
  <c r="F170" i="32"/>
  <c r="F169" i="32" s="1"/>
  <c r="F186" i="32"/>
  <c r="F266" i="32"/>
  <c r="F334" i="32"/>
  <c r="G82" i="32"/>
  <c r="G99" i="32"/>
  <c r="E171" i="32"/>
  <c r="E362" i="32"/>
  <c r="E754" i="32"/>
  <c r="E753" i="32" s="1"/>
  <c r="E155" i="32"/>
  <c r="E154" i="32" s="1"/>
  <c r="G755" i="32"/>
  <c r="F81" i="32"/>
  <c r="F80" i="32" s="1"/>
  <c r="G231" i="32"/>
  <c r="G396" i="32"/>
  <c r="G435" i="32"/>
  <c r="G633" i="32"/>
  <c r="G632" i="32" s="1"/>
  <c r="G639" i="32"/>
  <c r="E8" i="32"/>
  <c r="G106" i="32"/>
  <c r="G105" i="32" s="1"/>
  <c r="E136" i="32"/>
  <c r="G266" i="32"/>
  <c r="G356" i="32"/>
  <c r="G355" i="32" s="1"/>
  <c r="E496" i="32"/>
  <c r="E495" i="32" s="1"/>
  <c r="F699" i="32"/>
  <c r="E749" i="32"/>
  <c r="E748" i="32" s="1"/>
  <c r="G186" i="32"/>
  <c r="E298" i="32"/>
  <c r="G379" i="32"/>
  <c r="E509" i="32"/>
  <c r="E619" i="32"/>
  <c r="E618" i="32" s="1"/>
  <c r="F135" i="32"/>
  <c r="F134" i="32" s="1"/>
  <c r="E318" i="32"/>
  <c r="E726" i="32"/>
  <c r="E725" i="32" s="1"/>
  <c r="F176" i="32"/>
  <c r="F175" i="32" s="1"/>
  <c r="E266" i="32"/>
  <c r="E333" i="32"/>
  <c r="E332" i="32" s="1"/>
  <c r="E581" i="32"/>
  <c r="E580" i="32" s="1"/>
  <c r="G136" i="32"/>
  <c r="F274" i="32"/>
  <c r="E351" i="32"/>
  <c r="G600" i="32"/>
  <c r="G599" i="32" s="1"/>
  <c r="G699" i="32"/>
  <c r="G91" i="32"/>
  <c r="E82" i="32"/>
  <c r="F54" i="32"/>
  <c r="G351" i="32"/>
  <c r="G546" i="32"/>
  <c r="F555" i="32"/>
  <c r="F554" i="32" s="1"/>
  <c r="F562" i="32"/>
  <c r="F561" i="32" s="1"/>
  <c r="E745" i="32"/>
  <c r="E357" i="32"/>
  <c r="E562" i="32"/>
  <c r="E561" i="32" s="1"/>
  <c r="G638" i="32"/>
  <c r="G637" i="32" s="1"/>
  <c r="G8" i="32"/>
  <c r="F82" i="32"/>
  <c r="G151" i="32"/>
  <c r="G67" i="32"/>
  <c r="G298" i="32"/>
  <c r="F318" i="32"/>
  <c r="G361" i="32"/>
  <c r="G360" i="32" s="1"/>
  <c r="G390" i="32"/>
  <c r="F545" i="32"/>
  <c r="F544" i="32" s="1"/>
  <c r="G581" i="32"/>
  <c r="G580" i="32" s="1"/>
  <c r="F663" i="32"/>
  <c r="F690" i="32"/>
  <c r="F755" i="32"/>
  <c r="E497" i="32"/>
  <c r="F18" i="32"/>
  <c r="E176" i="32"/>
  <c r="E175" i="32" s="1"/>
  <c r="G508" i="32"/>
  <c r="G507" i="32" s="1"/>
  <c r="E528" i="32"/>
  <c r="G690" i="32"/>
  <c r="G727" i="32"/>
  <c r="F136" i="32"/>
  <c r="F155" i="32"/>
  <c r="F154" i="32" s="1"/>
  <c r="F361" i="32"/>
  <c r="F360" i="32" s="1"/>
  <c r="F427" i="32"/>
  <c r="F426" i="32" s="1"/>
  <c r="E435" i="32"/>
  <c r="E546" i="32"/>
  <c r="E585" i="32"/>
  <c r="G605" i="32"/>
  <c r="G171" i="32"/>
  <c r="F231" i="32"/>
  <c r="F347" i="32"/>
  <c r="E378" i="32"/>
  <c r="E377" i="32" s="1"/>
  <c r="F434" i="32"/>
  <c r="F508" i="32"/>
  <c r="F507" i="32" s="1"/>
  <c r="F585" i="32"/>
  <c r="F600" i="32"/>
  <c r="F599" i="32" s="1"/>
  <c r="E633" i="32"/>
  <c r="E632" i="32" s="1"/>
  <c r="E600" i="32"/>
  <c r="E599" i="32" s="1"/>
  <c r="G107" i="32"/>
  <c r="F351" i="32"/>
  <c r="E427" i="32"/>
  <c r="E426" i="32" s="1"/>
  <c r="E460" i="32"/>
  <c r="G528" i="32"/>
  <c r="F620" i="32"/>
  <c r="G619" i="32"/>
  <c r="G618" i="32" s="1"/>
  <c r="E91" i="32"/>
  <c r="E107" i="32"/>
  <c r="G177" i="32"/>
  <c r="G347" i="32"/>
  <c r="F378" i="32"/>
  <c r="F377" i="32" s="1"/>
  <c r="E383" i="32"/>
  <c r="F503" i="32"/>
  <c r="G274" i="32"/>
  <c r="F460" i="32"/>
  <c r="G496" i="32"/>
  <c r="G525" i="32"/>
  <c r="F107" i="32"/>
  <c r="E135" i="32"/>
  <c r="E134" i="32" s="1"/>
  <c r="E395" i="32"/>
  <c r="E394" i="32" s="1"/>
  <c r="F726" i="32"/>
  <c r="F725" i="32" s="1"/>
  <c r="F298" i="32"/>
  <c r="E390" i="32"/>
  <c r="G395" i="32"/>
  <c r="G394" i="32" s="1"/>
  <c r="E508" i="32"/>
  <c r="E507" i="32" s="1"/>
  <c r="F581" i="32"/>
  <c r="F580" i="32" s="1"/>
  <c r="G663" i="32"/>
  <c r="G18" i="32"/>
  <c r="G54" i="32"/>
  <c r="G77" i="32"/>
  <c r="G333" i="32"/>
  <c r="G332" i="32" s="1"/>
  <c r="F8" i="32"/>
  <c r="F383" i="32"/>
  <c r="F638" i="32"/>
  <c r="F637" i="32" s="1"/>
  <c r="G155" i="32"/>
  <c r="G154" i="32" s="1"/>
  <c r="F396" i="32"/>
  <c r="F395" i="32"/>
  <c r="F394" i="32" s="1"/>
  <c r="F461" i="32"/>
  <c r="G654" i="32"/>
  <c r="G653" i="32"/>
  <c r="G545" i="32"/>
  <c r="G544" i="32" s="1"/>
  <c r="G551" i="32"/>
  <c r="E9" i="32"/>
  <c r="E61" i="32"/>
  <c r="E68" i="32"/>
  <c r="F279" i="32"/>
  <c r="E342" i="32"/>
  <c r="E341" i="32" s="1"/>
  <c r="G387" i="32"/>
  <c r="G383" i="32"/>
  <c r="F68" i="32"/>
  <c r="E18" i="32"/>
  <c r="F99" i="32"/>
  <c r="E67" i="32"/>
  <c r="G504" i="32"/>
  <c r="G503" i="32"/>
  <c r="G362" i="32"/>
  <c r="G497" i="32"/>
  <c r="G509" i="32"/>
  <c r="G556" i="32"/>
  <c r="F689" i="32"/>
  <c r="E740" i="32"/>
  <c r="E739" i="32"/>
  <c r="E738" i="32" s="1"/>
  <c r="E361" i="32"/>
  <c r="E360" i="32" s="1"/>
  <c r="F496" i="32"/>
  <c r="E533" i="32"/>
  <c r="E532" i="32" s="1"/>
  <c r="F653" i="32"/>
  <c r="F654" i="32"/>
  <c r="G689" i="32"/>
  <c r="E7" i="32" l="1"/>
  <c r="E523" i="32"/>
  <c r="E433" i="32"/>
  <c r="G382" i="32"/>
  <c r="G7" i="32"/>
  <c r="F523" i="32"/>
  <c r="E185" i="32"/>
  <c r="E180" i="32" s="1"/>
  <c r="F382" i="32"/>
  <c r="E346" i="32"/>
  <c r="G346" i="32"/>
  <c r="G523" i="32"/>
  <c r="F291" i="32"/>
  <c r="F185" i="32"/>
  <c r="F180" i="32" s="1"/>
  <c r="F652" i="32"/>
  <c r="F433" i="32"/>
  <c r="G291" i="32"/>
  <c r="G495" i="32"/>
  <c r="G185" i="32"/>
  <c r="G180" i="32" s="1"/>
  <c r="G66" i="32"/>
  <c r="F495" i="32"/>
  <c r="F346" i="32"/>
  <c r="E382" i="32"/>
  <c r="F5" i="32"/>
  <c r="G652" i="32"/>
  <c r="E291" i="32"/>
  <c r="G272" i="32"/>
  <c r="F7" i="32"/>
  <c r="E272" i="32"/>
  <c r="E66" i="32"/>
  <c r="G4" i="32" l="1"/>
  <c r="E4" i="32"/>
  <c r="E6" i="32" s="1"/>
  <c r="F4" i="32"/>
  <c r="F6" i="32" s="1"/>
  <c r="F272" i="32"/>
  <c r="G6" i="32" l="1"/>
</calcChain>
</file>

<file path=xl/sharedStrings.xml><?xml version="1.0" encoding="utf-8"?>
<sst xmlns="http://schemas.openxmlformats.org/spreadsheetml/2006/main" count="746" uniqueCount="238">
  <si>
    <t>PRO</t>
  </si>
  <si>
    <t>IZV</t>
  </si>
  <si>
    <t>KTO</t>
  </si>
  <si>
    <t>NAZIV AKTIVNOSTI ILI PROJEKTA</t>
  </si>
  <si>
    <t>1</t>
  </si>
  <si>
    <t>2</t>
  </si>
  <si>
    <t>4</t>
  </si>
  <si>
    <t>P3920</t>
  </si>
  <si>
    <t>A916001</t>
  </si>
  <si>
    <t>Gradske sportske dvorane u Zagrebu, Splitu i Varaždinu</t>
  </si>
  <si>
    <t xml:space="preserve">Opći prihodi i primici </t>
  </si>
  <si>
    <t>Pomoći unutar općeg proračuna</t>
  </si>
  <si>
    <t>Tekuće pomoći unutar općeg proračuna</t>
  </si>
  <si>
    <t>A916002</t>
  </si>
  <si>
    <t>Programi javnih potreba u sportu na državnoj razini koje provode HOO, HPO,HSSG,HASS,HŠSS</t>
  </si>
  <si>
    <t xml:space="preserve">Tekuće donacije </t>
  </si>
  <si>
    <t>Tekuće donacije u novcu</t>
  </si>
  <si>
    <t>Prihodi od igara na sreću</t>
  </si>
  <si>
    <t>A916003</t>
  </si>
  <si>
    <t>Državne nagrade za vrhunska sportska postignuća</t>
  </si>
  <si>
    <t>Ostale naknade građanima i kućanstvima iz proračuna</t>
  </si>
  <si>
    <t>Naknade građanima i kućanstvima u novcu</t>
  </si>
  <si>
    <t>A916004</t>
  </si>
  <si>
    <t>Poticanje međunarodne sportske suradnje</t>
  </si>
  <si>
    <t>Materijalni rashodi za zaposlene</t>
  </si>
  <si>
    <t>Službena putovanja</t>
  </si>
  <si>
    <t>Ostale naknade troškova zaposlenima</t>
  </si>
  <si>
    <t>Rashodi za usluge</t>
  </si>
  <si>
    <t>Intelektualne i osobne usluge</t>
  </si>
  <si>
    <t>Zakupnine i najamnine</t>
  </si>
  <si>
    <t>Ostale usluge</t>
  </si>
  <si>
    <t>Ostali nespomenuti rashodi poslovanja</t>
  </si>
  <si>
    <t>Reprezentacija</t>
  </si>
  <si>
    <t>Naknade troškova osobama izvan radnog odonsa</t>
  </si>
  <si>
    <t>Naknade troškova osobamaizvan radnog odnosa</t>
  </si>
  <si>
    <t>Pomoći EU</t>
  </si>
  <si>
    <t>A916005</t>
  </si>
  <si>
    <t>Državno priznanje-trajne novčane naknade</t>
  </si>
  <si>
    <t>A916006</t>
  </si>
  <si>
    <t>Poticanje lokalnog sporta i sportskih natjecanja</t>
  </si>
  <si>
    <t>Tekuće donacije</t>
  </si>
  <si>
    <t>A916007</t>
  </si>
  <si>
    <t>Državna nagrada za sport "Franjo Bučar"</t>
  </si>
  <si>
    <t>Usluge promidžbe i informiranja</t>
  </si>
  <si>
    <t>Naknade za rad predstavničnih tijela</t>
  </si>
  <si>
    <t>Naknade troškova osobama izvan radnog odnosa</t>
  </si>
  <si>
    <t>A916008</t>
  </si>
  <si>
    <t>Prevencija nasilja sportom u školama</t>
  </si>
  <si>
    <t>Usluge promidžbe i inforimiranja</t>
  </si>
  <si>
    <t>A916009</t>
  </si>
  <si>
    <t>Nacionalno vijeće za sport</t>
  </si>
  <si>
    <t>Naknade za rad predstavničkih tijela</t>
  </si>
  <si>
    <t>A916011</t>
  </si>
  <si>
    <t>Europski tjedan sporta</t>
  </si>
  <si>
    <t>Sredstva učešća za projekte EU</t>
  </si>
  <si>
    <t>Ostale refundacije iz pomoći EU</t>
  </si>
  <si>
    <t>Računalne usluge</t>
  </si>
  <si>
    <t>usluge promidžbe i informiranja</t>
  </si>
  <si>
    <t>Rashodi za materijal i energiju</t>
  </si>
  <si>
    <t>Sitni inventar i auto gume</t>
  </si>
  <si>
    <t>Nematerijalna imovina</t>
  </si>
  <si>
    <t>Licence</t>
  </si>
  <si>
    <t>Uredska oprema i namještaj</t>
  </si>
  <si>
    <t>Sportska i glazbena oprema</t>
  </si>
  <si>
    <t>A916014</t>
  </si>
  <si>
    <t>Nacionalni informacijski sustav u sportu</t>
  </si>
  <si>
    <t>A916015</t>
  </si>
  <si>
    <t xml:space="preserve">Poticanje stjecanja stručnih kvalifikacija vrhunskih sportaša  </t>
  </si>
  <si>
    <t>Naknade građanima i kućanstvima</t>
  </si>
  <si>
    <t>A916017</t>
  </si>
  <si>
    <t>Velike športske manifestacija</t>
  </si>
  <si>
    <t>Naknade za rad predstavničkih  i izvršnih tijela,povjerenstava</t>
  </si>
  <si>
    <t>A916018</t>
  </si>
  <si>
    <t>Nacionalni program sporta- priprema,provođenje i praćenje</t>
  </si>
  <si>
    <t>Naknade za rad predstavničkih i izvršnih tijela</t>
  </si>
  <si>
    <t>A916026</t>
  </si>
  <si>
    <t>Hvatska pliva</t>
  </si>
  <si>
    <t>A916028</t>
  </si>
  <si>
    <t>Obvezni doprinosi vrhunskim sportašima</t>
  </si>
  <si>
    <t>Sufinanciranje izgradnje građevinskih zahvata na sportskoj infrastrukturi</t>
  </si>
  <si>
    <t>Kapitalne pomoći unutar općeg proračuna</t>
  </si>
  <si>
    <t>T916010</t>
  </si>
  <si>
    <t>Preoblikovanje sportskih klubova-udruga</t>
  </si>
  <si>
    <t>naknade za rad predstavničkih i izvršnih tijela</t>
  </si>
  <si>
    <t>P3208</t>
  </si>
  <si>
    <t>Plaće</t>
  </si>
  <si>
    <t>Plaće za redovan rad</t>
  </si>
  <si>
    <t>Doprinosi na plaće</t>
  </si>
  <si>
    <t>Administracija i upravljanje</t>
  </si>
  <si>
    <t xml:space="preserve">Ostali rashodi za zaposlene </t>
  </si>
  <si>
    <t>Doprinosi za obvezno zdravstveno osiguranje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</si>
  <si>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</si>
  <si>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</si>
  <si>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</si>
  <si>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</si>
  <si>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inv.odr.</t>
  </si>
  <si>
    <t>Službena, radna i zaštitna odjeća i obuća</t>
  </si>
  <si>
    <t>Usluge telefona, pošte i prijevoza</t>
  </si>
  <si>
    <t>Usluge tek.i invest.održavanja</t>
  </si>
  <si>
    <t>Komunalne usluge</t>
  </si>
  <si>
    <t>Zdravstvene i veterinarske usluge</t>
  </si>
  <si>
    <t>Naknada za rad predstavničkih i izvršnih tijela</t>
  </si>
  <si>
    <t>Premije osiguranja</t>
  </si>
  <si>
    <t>Članarine</t>
  </si>
  <si>
    <t>Pristojbe i naknade</t>
  </si>
  <si>
    <t>Troškovi sudskih postupaka</t>
  </si>
  <si>
    <t>Ostali financijski rashodi</t>
  </si>
  <si>
    <t>Bankarske usluge i usluge platnog pr.</t>
  </si>
  <si>
    <t>Zatezne kamate</t>
  </si>
  <si>
    <t>Postrojenja i oprema</t>
  </si>
  <si>
    <t>Komunikacijska oprema</t>
  </si>
  <si>
    <t>Oprema za održavanje i zaštitu</t>
  </si>
  <si>
    <t>Ulaganja u računalne programe</t>
  </si>
  <si>
    <t xml:space="preserve"> ostale pomoći i darovnice</t>
  </si>
  <si>
    <t>Europski socijalni fond</t>
  </si>
  <si>
    <t>09005</t>
  </si>
  <si>
    <t>A761016</t>
  </si>
  <si>
    <t>Plaće za prekovremeni rad</t>
  </si>
  <si>
    <t>Plaće za posebne uvjete rada</t>
  </si>
  <si>
    <t>ostale kazne</t>
  </si>
  <si>
    <t>Ugovorene kazne</t>
  </si>
  <si>
    <t>Ostale kazne</t>
  </si>
  <si>
    <t>Uređaji, strojevi i oprema za ostale namjene</t>
  </si>
  <si>
    <t>K761017</t>
  </si>
  <si>
    <t>Obnova voznog parka</t>
  </si>
  <si>
    <t>Rahodi za materijal i energiju</t>
  </si>
  <si>
    <t>Usluge tekućeg i investicijskog održavanja</t>
  </si>
  <si>
    <t>K761018</t>
  </si>
  <si>
    <t>Informatizacija Ministarstva</t>
  </si>
  <si>
    <t>Nematerijalna proizvedena imovina</t>
  </si>
  <si>
    <t>K761007</t>
  </si>
  <si>
    <t>Ostala nematerijalna imovina</t>
  </si>
  <si>
    <t>A587006</t>
  </si>
  <si>
    <t>Međunarodna suradnja</t>
  </si>
  <si>
    <t xml:space="preserve">Usluge telefona,pošte </t>
  </si>
  <si>
    <t>A819027</t>
  </si>
  <si>
    <t>Poticaj za povećanje sigurnosti turista</t>
  </si>
  <si>
    <t>Tekući prijenosu između proračunskih korisnika istog proračuna</t>
  </si>
  <si>
    <t>A587014</t>
  </si>
  <si>
    <t>Jačanje turističkog tržišta i ljudskih potencijala u turizmu</t>
  </si>
  <si>
    <t>Naknade troškovima izvan radnog odnosa</t>
  </si>
  <si>
    <t>Tekuće pomoći proračunskim korisnicima drugih proračuna</t>
  </si>
  <si>
    <t>A761038</t>
  </si>
  <si>
    <t>Kategorizacija</t>
  </si>
  <si>
    <t xml:space="preserve"> ostali prihodi za posebne namjene</t>
  </si>
  <si>
    <t>Motorni benzin i dizel gorivo</t>
  </si>
  <si>
    <t>Usluge telefona, prijevoza, rent-car</t>
  </si>
  <si>
    <t>A587055</t>
  </si>
  <si>
    <t xml:space="preserve">Rashodi za usluge </t>
  </si>
  <si>
    <t>Subvencije trgovačkim društvima</t>
  </si>
  <si>
    <t>Subvencije obrtnicima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</si>
  <si>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</si>
  <si>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</si>
  <si>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</si>
  <si>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</si>
  <si>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Pomoći proračunskim korisnicima drugih proračuna</t>
  </si>
  <si>
    <t>Tekuće pomoći proračunskim korisnicima</t>
  </si>
  <si>
    <t>Kapitalne pomoći proračnskim korisnicima</t>
  </si>
  <si>
    <t>Prijenosi između proračunskih korisnika istog proračuna</t>
  </si>
  <si>
    <t>Kapitalni prijenosi između proračunskih kosrisnika istog proračuna</t>
  </si>
  <si>
    <t>A587018</t>
  </si>
  <si>
    <t>Programi subvencioniranja kreditnih programa u turizmu</t>
  </si>
  <si>
    <t xml:space="preserve">Subvencije </t>
  </si>
  <si>
    <t>Subvencije trgovačkim društvima izvan javnog sektora</t>
  </si>
  <si>
    <t>Subvencije poljoprivrednicima i obrtnicima</t>
  </si>
  <si>
    <t>P3209</t>
  </si>
  <si>
    <t>A587001</t>
  </si>
  <si>
    <t>K819038</t>
  </si>
  <si>
    <t>Stručni ispiti turističkih zajednica</t>
  </si>
  <si>
    <t>Naknade za rad povjerenstava</t>
  </si>
  <si>
    <t>A587056</t>
  </si>
  <si>
    <t>OP Ljudski potencijali prioritet 2,3,5</t>
  </si>
  <si>
    <t>Pomoći temeljem prijenosa EU sredstava</t>
  </si>
  <si>
    <t>Subvencije trgovačkim društvima, zadrugama, poljoprivrednicima i obrtnicima izvan javnog sektora</t>
  </si>
  <si>
    <t>Nematerijalna proizvedena  imovina</t>
  </si>
  <si>
    <t>Subvencije trgovačkim društvima, zadrugama, poljoprivrednicima i obrtnicima iz EU sredstava</t>
  </si>
  <si>
    <t>Subvencije trgovačkim društvima iz EU sredstava</t>
  </si>
  <si>
    <t>A587057</t>
  </si>
  <si>
    <t>OP Konkurentnost i kohezija Prioritet 2</t>
  </si>
  <si>
    <t>Europski fond za regionalni razvoj</t>
  </si>
  <si>
    <t>A587058</t>
  </si>
  <si>
    <t>Podrška upravljanju Strategijom EU za Jadransku i Jonsku regiju (EUSAIR)</t>
  </si>
  <si>
    <t>A587060</t>
  </si>
  <si>
    <t>MJERA ZA POTICANJA POTROŠNJE U UGOSTITELJSTVU I TURIZMU RADNIKA U RH</t>
  </si>
  <si>
    <t>A916034</t>
  </si>
  <si>
    <t>PROMOCIJA SPORTA</t>
  </si>
  <si>
    <t>A916033</t>
  </si>
  <si>
    <t>Sportske stipendije za kategorizirane sportaše</t>
  </si>
  <si>
    <t>UKUPNI PRORAČUN SVI IZVORI</t>
  </si>
  <si>
    <t xml:space="preserve">MINISTARSTVO TURIZMA I SPORTA IZVORI 3, 4 , 5 </t>
  </si>
  <si>
    <t xml:space="preserve">MINISTARSTVO TURIZMA I SPORTA IZVORI 11 i 12 </t>
  </si>
  <si>
    <t>K916023</t>
  </si>
  <si>
    <t>A916035</t>
  </si>
  <si>
    <t>Razvoj održivog, inovativnog i otpornog turizma - NPOO</t>
  </si>
  <si>
    <t>A916036</t>
  </si>
  <si>
    <t>Podrška razvoju turističkih proizvoda posebnih oblika turizma</t>
  </si>
  <si>
    <t xml:space="preserve">MINISTARSTVO TURIZMA I SPORTA </t>
  </si>
  <si>
    <t>Subvencije trgovačkim društvima, zafrugama, poljoprivrednicima i obrtnicima iz EU sredstva</t>
  </si>
  <si>
    <t>Subvencije trgovačkim društvima, zadrugama, poljoprivrednicima i obrtnicima iz EU sredstva</t>
  </si>
  <si>
    <t>Tekuće pomoći temeljem prijenosa EU sredstva</t>
  </si>
  <si>
    <t>Rahodi za usluge</t>
  </si>
  <si>
    <t>Pomoći temeljem prijenosa EU sredsva</t>
  </si>
  <si>
    <t>Program dodjele državnih potpora sektoru turizma i sporta u aktualnoj pandemiji COVID -a 19</t>
  </si>
  <si>
    <t>Kapitalne pomoći</t>
  </si>
  <si>
    <t>Kapitalne pomoći trgovačkim društvima i obrtnicima po protestiranim jamstvima</t>
  </si>
  <si>
    <t>Konkurentnost turističkog gospodarstva</t>
  </si>
  <si>
    <t>Mehanizam za oporavak i otpornost</t>
  </si>
  <si>
    <t>A916038</t>
  </si>
  <si>
    <t>090</t>
  </si>
  <si>
    <t>Naknade troškova zaposlenima</t>
  </si>
  <si>
    <t>Zakupnine i najmnine</t>
  </si>
  <si>
    <t>Nadzor sportske inspekcije</t>
  </si>
  <si>
    <t>A916040</t>
  </si>
  <si>
    <t>Podrška implementaciji razvojnih programa</t>
  </si>
  <si>
    <t>Prijevozna sredstva</t>
  </si>
  <si>
    <t>4231</t>
  </si>
  <si>
    <t>Prijevozna sredstva u cestovnom prometu</t>
  </si>
  <si>
    <t>Usluge telefona pošte i prijevoza</t>
  </si>
  <si>
    <t>Zakupnine i najmanine</t>
  </si>
  <si>
    <t>A916041</t>
  </si>
  <si>
    <t>Svjetsko prvenstvo u reliju – „World Rally Championship“ (WRC)</t>
  </si>
  <si>
    <t>Učinkoviti ljudski potencijali 2021. - 2027.</t>
  </si>
  <si>
    <t>A587061</t>
  </si>
  <si>
    <t>Ulaganja u turističku infrastrukturu u funkciji razvoja posebnih oblika turizma</t>
  </si>
  <si>
    <t>A916042</t>
  </si>
  <si>
    <t>Europsko prvenstvo u hrvanju 2023</t>
  </si>
  <si>
    <t>Europsko prvenstvo u kajk-kanu maratonu 2023</t>
  </si>
  <si>
    <t>CRO Race 2023</t>
  </si>
  <si>
    <t>A916043</t>
  </si>
  <si>
    <t>A916045</t>
  </si>
  <si>
    <t>A916044</t>
  </si>
  <si>
    <t>SPORTSKE GRAĐEVINE OD NACIONALNOG INTERESA</t>
  </si>
  <si>
    <t>K916047</t>
  </si>
  <si>
    <t>PRIJEDLOG 2023 EUR</t>
  </si>
  <si>
    <t>PROJEKCIJA 2024 EUR</t>
  </si>
  <si>
    <t>PROJEKCIJA 2025 EUR</t>
  </si>
  <si>
    <t>3</t>
  </si>
  <si>
    <t xml:space="preserve">Turistička promidžba I posebni projekti Republike Hrvatske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</si>
</sst>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5" fillId="7" borderId="3" applyNumberFormat="0" applyProtection="0">
      <alignment horizontal="left" vertical="center" indent="1" justifyLastLine="1"/>
    </xf>
  </cellStyleXfs>
  <cellXfs count="114">
    <xf numFmtId="0" fontId="0" fillId="0" borderId="0" xfId="0"/>
    <xf numFmtId="0" fontId="6" fillId="0" borderId="0" xfId="0" applyFont="1" applyAlignment="1">
      <alignment wrapText="1"/>
    </xf>
    <xf numFmtId="0" fontId="7" fillId="10" borderId="2" xfId="0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3" fontId="7" fillId="11" borderId="2" xfId="0" applyNumberFormat="1" applyFont="1" applyFill="1" applyBorder="1" applyAlignment="1"/>
    <xf numFmtId="3" fontId="7" fillId="9" borderId="2" xfId="0" applyNumberFormat="1" applyFont="1" applyFill="1" applyBorder="1" applyAlignment="1"/>
    <xf numFmtId="0" fontId="7" fillId="12" borderId="2" xfId="0" applyFont="1" applyFill="1" applyBorder="1" applyAlignment="1">
      <alignment horizontal="right"/>
    </xf>
    <xf numFmtId="3" fontId="7" fillId="10" borderId="2" xfId="0" applyNumberFormat="1" applyFont="1" applyFill="1" applyBorder="1" applyAlignment="1">
      <alignment horizontal="right"/>
    </xf>
    <xf numFmtId="3" fontId="7" fillId="10" borderId="2" xfId="0" applyNumberFormat="1" applyFont="1" applyFill="1" applyBorder="1" applyAlignment="1"/>
    <xf numFmtId="3" fontId="6" fillId="0" borderId="2" xfId="0" applyNumberFormat="1" applyFont="1" applyBorder="1" applyAlignme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3" fontId="6" fillId="0" borderId="0" xfId="0" applyNumberFormat="1" applyFont="1" applyAlignment="1"/>
    <xf numFmtId="0" fontId="6" fillId="0" borderId="0" xfId="0" applyFont="1" applyAlignment="1"/>
    <xf numFmtId="49" fontId="7" fillId="5" borderId="2" xfId="0" applyNumberFormat="1" applyFont="1" applyFill="1" applyBorder="1" applyAlignment="1">
      <alignment horizontal="center" wrapText="1"/>
    </xf>
    <xf numFmtId="49" fontId="7" fillId="5" borderId="2" xfId="1" applyNumberFormat="1" applyFont="1" applyFill="1" applyBorder="1" applyAlignment="1">
      <alignment horizontal="center" wrapText="1"/>
    </xf>
    <xf numFmtId="3" fontId="7" fillId="5" borderId="2" xfId="0" applyNumberFormat="1" applyFont="1" applyFill="1" applyBorder="1" applyAlignment="1">
      <alignment horizontal="center" wrapText="1"/>
    </xf>
    <xf numFmtId="49" fontId="7" fillId="5" borderId="2" xfId="0" applyNumberFormat="1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wrapText="1"/>
    </xf>
    <xf numFmtId="0" fontId="7" fillId="8" borderId="2" xfId="0" applyFont="1" applyFill="1" applyBorder="1" applyAlignment="1">
      <alignment horizontal="center" wrapText="1"/>
    </xf>
    <xf numFmtId="0" fontId="7" fillId="8" borderId="2" xfId="0" applyFont="1" applyFill="1" applyBorder="1" applyAlignment="1">
      <alignment horizontal="right" wrapText="1"/>
    </xf>
    <xf numFmtId="0" fontId="7" fillId="8" borderId="2" xfId="0" applyFont="1" applyFill="1" applyBorder="1" applyAlignment="1">
      <alignment horizontal="left" wrapText="1"/>
    </xf>
    <xf numFmtId="3" fontId="7" fillId="8" borderId="2" xfId="0" applyNumberFormat="1" applyFont="1" applyFill="1" applyBorder="1" applyAlignment="1">
      <alignment horizontal="right"/>
    </xf>
    <xf numFmtId="0" fontId="7" fillId="9" borderId="2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right" wrapText="1"/>
    </xf>
    <xf numFmtId="0" fontId="7" fillId="9" borderId="2" xfId="0" applyFont="1" applyFill="1" applyBorder="1" applyAlignment="1">
      <alignment horizontal="left" wrapText="1"/>
    </xf>
    <xf numFmtId="3" fontId="7" fillId="9" borderId="2" xfId="0" applyNumberFormat="1" applyFont="1" applyFill="1" applyBorder="1" applyAlignment="1">
      <alignment horizontal="right"/>
    </xf>
    <xf numFmtId="0" fontId="7" fillId="10" borderId="2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right" wrapText="1"/>
    </xf>
    <xf numFmtId="0" fontId="7" fillId="10" borderId="2" xfId="0" applyFont="1" applyFill="1" applyBorder="1" applyAlignment="1">
      <alignment horizontal="left" wrapText="1"/>
    </xf>
    <xf numFmtId="3" fontId="8" fillId="10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 wrapText="1"/>
    </xf>
    <xf numFmtId="3" fontId="6" fillId="0" borderId="2" xfId="0" applyNumberFormat="1" applyFont="1" applyBorder="1" applyAlignment="1">
      <alignment horizontal="right"/>
    </xf>
    <xf numFmtId="0" fontId="7" fillId="0" borderId="0" xfId="0" applyFont="1" applyAlignment="1"/>
    <xf numFmtId="0" fontId="7" fillId="6" borderId="2" xfId="0" applyFont="1" applyFill="1" applyBorder="1" applyAlignment="1">
      <alignment horizontal="right" wrapText="1"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left" wrapText="1"/>
    </xf>
    <xf numFmtId="3" fontId="6" fillId="6" borderId="2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horizontal="right" wrapText="1"/>
    </xf>
    <xf numFmtId="3" fontId="9" fillId="6" borderId="2" xfId="0" applyNumberFormat="1" applyFont="1" applyFill="1" applyBorder="1" applyAlignment="1">
      <alignment horizontal="right"/>
    </xf>
    <xf numFmtId="0" fontId="6" fillId="6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right" wrapText="1"/>
    </xf>
    <xf numFmtId="0" fontId="7" fillId="8" borderId="2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left" wrapText="1"/>
    </xf>
    <xf numFmtId="3" fontId="6" fillId="10" borderId="2" xfId="0" applyNumberFormat="1" applyFont="1" applyFill="1" applyBorder="1" applyAlignment="1"/>
    <xf numFmtId="0" fontId="8" fillId="10" borderId="2" xfId="0" applyFont="1" applyFill="1" applyBorder="1" applyAlignment="1">
      <alignment horizontal="right"/>
    </xf>
    <xf numFmtId="0" fontId="8" fillId="10" borderId="2" xfId="0" applyFont="1" applyFill="1" applyBorder="1" applyAlignment="1">
      <alignment horizontal="left" wrapText="1"/>
    </xf>
    <xf numFmtId="3" fontId="9" fillId="6" borderId="2" xfId="0" applyNumberFormat="1" applyFont="1" applyFill="1" applyBorder="1" applyAlignment="1"/>
    <xf numFmtId="3" fontId="9" fillId="0" borderId="2" xfId="0" applyNumberFormat="1" applyFont="1" applyBorder="1" applyAlignment="1"/>
    <xf numFmtId="3" fontId="9" fillId="0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>
      <alignment horizontal="right"/>
    </xf>
    <xf numFmtId="0" fontId="6" fillId="6" borderId="2" xfId="2" applyFont="1" applyFill="1" applyBorder="1" applyAlignment="1">
      <alignment horizontal="right" wrapText="1"/>
    </xf>
    <xf numFmtId="0" fontId="6" fillId="6" borderId="2" xfId="2" applyFont="1" applyFill="1" applyBorder="1" applyAlignment="1">
      <alignment horizontal="right"/>
    </xf>
    <xf numFmtId="0" fontId="6" fillId="6" borderId="2" xfId="2" applyFont="1" applyFill="1" applyBorder="1" applyAlignment="1">
      <alignment horizontal="left" wrapText="1"/>
    </xf>
    <xf numFmtId="0" fontId="7" fillId="6" borderId="2" xfId="0" applyFont="1" applyFill="1" applyBorder="1" applyAlignment="1">
      <alignment horizontal="left" wrapText="1"/>
    </xf>
    <xf numFmtId="0" fontId="7" fillId="10" borderId="2" xfId="0" applyFont="1" applyFill="1" applyBorder="1" applyAlignment="1"/>
    <xf numFmtId="0" fontId="6" fillId="0" borderId="2" xfId="0" applyFont="1" applyBorder="1" applyAlignment="1"/>
    <xf numFmtId="0" fontId="7" fillId="9" borderId="2" xfId="0" applyFont="1" applyFill="1" applyBorder="1" applyAlignment="1"/>
    <xf numFmtId="3" fontId="6" fillId="6" borderId="2" xfId="0" applyNumberFormat="1" applyFont="1" applyFill="1" applyBorder="1" applyAlignment="1"/>
    <xf numFmtId="0" fontId="7" fillId="9" borderId="2" xfId="2" applyFont="1" applyFill="1" applyBorder="1" applyAlignment="1">
      <alignment horizontal="right" wrapText="1"/>
    </xf>
    <xf numFmtId="0" fontId="7" fillId="9" borderId="2" xfId="2" applyFont="1" applyFill="1" applyBorder="1" applyAlignment="1">
      <alignment horizontal="right"/>
    </xf>
    <xf numFmtId="0" fontId="7" fillId="9" borderId="2" xfId="2" applyFont="1" applyFill="1" applyBorder="1" applyAlignment="1">
      <alignment horizontal="left" wrapText="1"/>
    </xf>
    <xf numFmtId="0" fontId="6" fillId="6" borderId="2" xfId="3" applyFont="1" applyFill="1" applyBorder="1" applyAlignment="1">
      <alignment horizontal="right" wrapText="1"/>
    </xf>
    <xf numFmtId="0" fontId="6" fillId="6" borderId="2" xfId="3" applyFont="1" applyFill="1" applyBorder="1" applyAlignment="1">
      <alignment horizontal="right"/>
    </xf>
    <xf numFmtId="0" fontId="6" fillId="6" borderId="2" xfId="3" applyFont="1" applyFill="1" applyBorder="1" applyAlignment="1">
      <alignment horizontal="left" wrapText="1"/>
    </xf>
    <xf numFmtId="0" fontId="6" fillId="6" borderId="2" xfId="4" applyFont="1" applyFill="1" applyBorder="1" applyAlignment="1">
      <alignment horizontal="left" wrapText="1"/>
    </xf>
    <xf numFmtId="0" fontId="7" fillId="9" borderId="2" xfId="4" applyFont="1" applyFill="1" applyBorder="1" applyAlignment="1">
      <alignment horizontal="left" wrapText="1"/>
    </xf>
    <xf numFmtId="3" fontId="8" fillId="9" borderId="2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 wrapText="1"/>
    </xf>
    <xf numFmtId="0" fontId="7" fillId="1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6" borderId="2" xfId="2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7" fillId="9" borderId="2" xfId="2" applyFont="1" applyFill="1" applyBorder="1" applyAlignment="1">
      <alignment wrapText="1"/>
    </xf>
    <xf numFmtId="3" fontId="10" fillId="9" borderId="2" xfId="0" applyNumberFormat="1" applyFont="1" applyFill="1" applyBorder="1" applyAlignment="1">
      <alignment horizontal="right"/>
    </xf>
    <xf numFmtId="0" fontId="9" fillId="6" borderId="2" xfId="0" applyFont="1" applyFill="1" applyBorder="1" applyAlignment="1">
      <alignment horizontal="left" wrapText="1"/>
    </xf>
    <xf numFmtId="0" fontId="8" fillId="8" borderId="2" xfId="0" applyFont="1" applyFill="1" applyBorder="1" applyAlignment="1">
      <alignment horizontal="right" wrapText="1"/>
    </xf>
    <xf numFmtId="0" fontId="7" fillId="8" borderId="2" xfId="0" applyFont="1" applyFill="1" applyBorder="1" applyAlignment="1">
      <alignment wrapText="1"/>
    </xf>
    <xf numFmtId="0" fontId="7" fillId="11" borderId="2" xfId="0" applyFont="1" applyFill="1" applyBorder="1" applyAlignment="1">
      <alignment horizontal="center" wrapText="1"/>
    </xf>
    <xf numFmtId="0" fontId="7" fillId="11" borderId="2" xfId="0" applyFont="1" applyFill="1" applyBorder="1" applyAlignment="1">
      <alignment horizontal="right" wrapText="1"/>
    </xf>
    <xf numFmtId="0" fontId="7" fillId="11" borderId="2" xfId="0" applyFont="1" applyFill="1" applyBorder="1" applyAlignment="1">
      <alignment horizontal="left" wrapText="1"/>
    </xf>
    <xf numFmtId="3" fontId="7" fillId="11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7" fillId="8" borderId="2" xfId="0" applyFont="1" applyFill="1" applyBorder="1" applyAlignment="1">
      <alignment horizontal="center"/>
    </xf>
    <xf numFmtId="0" fontId="7" fillId="5" borderId="2" xfId="0" applyFont="1" applyFill="1" applyBorder="1" applyAlignment="1"/>
    <xf numFmtId="0" fontId="7" fillId="5" borderId="2" xfId="0" applyFont="1" applyFill="1" applyBorder="1" applyAlignment="1">
      <alignment horizontal="right" wrapText="1"/>
    </xf>
    <xf numFmtId="0" fontId="7" fillId="5" borderId="2" xfId="0" applyFont="1" applyFill="1" applyBorder="1" applyAlignment="1">
      <alignment horizontal="left" wrapText="1"/>
    </xf>
    <xf numFmtId="3" fontId="7" fillId="5" borderId="2" xfId="0" applyNumberFormat="1" applyFont="1" applyFill="1" applyBorder="1" applyAlignment="1"/>
    <xf numFmtId="0" fontId="7" fillId="6" borderId="2" xfId="0" applyFont="1" applyFill="1" applyBorder="1" applyAlignment="1"/>
    <xf numFmtId="0" fontId="6" fillId="10" borderId="2" xfId="0" applyFont="1" applyFill="1" applyBorder="1" applyAlignment="1"/>
    <xf numFmtId="3" fontId="7" fillId="8" borderId="2" xfId="0" applyNumberFormat="1" applyFont="1" applyFill="1" applyBorder="1" applyAlignment="1"/>
    <xf numFmtId="3" fontId="8" fillId="10" borderId="2" xfId="0" applyNumberFormat="1" applyFont="1" applyFill="1" applyBorder="1" applyAlignment="1"/>
    <xf numFmtId="0" fontId="7" fillId="12" borderId="2" xfId="0" applyFont="1" applyFill="1" applyBorder="1" applyAlignment="1">
      <alignment horizontal="center" wrapText="1"/>
    </xf>
    <xf numFmtId="0" fontId="7" fillId="12" borderId="2" xfId="0" applyFont="1" applyFill="1" applyBorder="1" applyAlignment="1">
      <alignment horizontal="right" wrapText="1"/>
    </xf>
    <xf numFmtId="0" fontId="7" fillId="12" borderId="2" xfId="0" applyFont="1" applyFill="1" applyBorder="1" applyAlignment="1">
      <alignment horizontal="left" wrapText="1"/>
    </xf>
    <xf numFmtId="3" fontId="7" fillId="12" borderId="2" xfId="0" applyNumberFormat="1" applyFont="1" applyFill="1" applyBorder="1" applyAlignment="1"/>
    <xf numFmtId="0" fontId="7" fillId="12" borderId="2" xfId="0" applyFont="1" applyFill="1" applyBorder="1" applyAlignment="1"/>
    <xf numFmtId="0" fontId="7" fillId="12" borderId="2" xfId="2" applyFont="1" applyFill="1" applyBorder="1" applyAlignment="1">
      <alignment horizontal="right" wrapText="1"/>
    </xf>
    <xf numFmtId="0" fontId="7" fillId="12" borderId="2" xfId="2" applyFont="1" applyFill="1" applyBorder="1" applyAlignment="1">
      <alignment horizontal="right"/>
    </xf>
    <xf numFmtId="0" fontId="7" fillId="12" borderId="2" xfId="2" applyFont="1" applyFill="1" applyBorder="1" applyAlignment="1">
      <alignment horizontal="left" wrapText="1"/>
    </xf>
    <xf numFmtId="0" fontId="7" fillId="12" borderId="2" xfId="4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left" wrapText="1"/>
    </xf>
  </cellXfs>
  <cellStyles count="6">
    <cellStyle name="40% - Accent1" xfId="2" builtinId="31"/>
    <cellStyle name="60% - Accent1" xfId="3" builtinId="32"/>
    <cellStyle name="Input" xfId="1" builtinId="20"/>
    <cellStyle name="Normal" xfId="0" builtinId="0"/>
    <cellStyle name="Obično_List4" xfId="4"/>
    <cellStyle name="SAPBEXHLevel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7"/>
  <sheetViews>
    <sheetView tabSelected="1" workbookViewId="0">
      <selection activeCell="D1" sqref="D1"/>
    </sheetView>
  </sheetViews>
  <sheetFormatPr defaultColWidth="9.140625" defaultRowHeight="15.75" x14ac:dyDescent="0.25"/>
  <cols>
    <col min="1" max="1" width="9.28515625" style="11" customWidth="1"/>
    <col min="2" max="2" width="13.28515625" style="12" customWidth="1"/>
    <col min="3" max="3" width="12.28515625" style="13" customWidth="1"/>
    <col min="4" max="4" width="38.28515625" style="113" customWidth="1"/>
    <col min="5" max="7" width="17.5703125" style="15" customWidth="1"/>
    <col min="8" max="9" width="9.140625" style="16"/>
    <col min="10" max="10" width="10.140625" style="16" bestFit="1" customWidth="1"/>
    <col min="11" max="16384" width="9.140625" style="16"/>
  </cols>
  <sheetData>
    <row r="1" spans="1:11" x14ac:dyDescent="0.25">
      <c r="D1" s="14" t="s">
        <v>196</v>
      </c>
    </row>
    <row r="2" spans="1:11" s="1" customFormat="1" ht="77.25" customHeight="1" x14ac:dyDescent="0.25">
      <c r="A2" s="17" t="s">
        <v>0</v>
      </c>
      <c r="B2" s="17" t="s">
        <v>1</v>
      </c>
      <c r="C2" s="17" t="s">
        <v>2</v>
      </c>
      <c r="D2" s="18" t="s">
        <v>3</v>
      </c>
      <c r="E2" s="19" t="s">
        <v>233</v>
      </c>
      <c r="F2" s="19" t="s">
        <v>234</v>
      </c>
      <c r="G2" s="19" t="s">
        <v>235</v>
      </c>
    </row>
    <row r="3" spans="1:11" x14ac:dyDescent="0.25">
      <c r="A3" s="17" t="s">
        <v>4</v>
      </c>
      <c r="B3" s="17" t="s">
        <v>5</v>
      </c>
      <c r="C3" s="17" t="s">
        <v>236</v>
      </c>
      <c r="D3" s="17" t="s">
        <v>6</v>
      </c>
      <c r="E3" s="19">
        <v>5</v>
      </c>
      <c r="F3" s="19">
        <v>6</v>
      </c>
      <c r="G3" s="19">
        <v>7</v>
      </c>
    </row>
    <row r="4" spans="1:11" ht="29.25" customHeight="1" x14ac:dyDescent="0.25">
      <c r="A4" s="17"/>
      <c r="B4" s="17"/>
      <c r="C4" s="20" t="s">
        <v>208</v>
      </c>
      <c r="D4" s="17" t="s">
        <v>190</v>
      </c>
      <c r="E4" s="21">
        <f>SUM(E8+E67+E81+E98+E106+E125+E135+E155+E170+E176+E185+E273+E292+E333+E342+E347+E356+E361+E378+E383+E395+E414+E427+E434+E486+E491+E496+E508+E524+E533+E541+E545+E555+E562+E567+E619+E633+E638+E181+E653+E726+E739+E744+E749)</f>
        <v>59907960</v>
      </c>
      <c r="F4" s="21">
        <f>SUM(F8+F67+F81+F98+F106+F125+F135+F155+F170+F176+F185+F273+F292+F333+F342+F347+F356+F361+F378+F383+F395+F414+F427+F434+F486+F491+F496+F508+F524+F533+F541+F545+F555+F562+F567+F619+F633+F638+F181+F653+F726+F754)</f>
        <v>66227830</v>
      </c>
      <c r="G4" s="21">
        <f>SUM(G8+G67+G81+G98+G106+G125+G135+G155+G170+G176+G185+G273+G292+G333+G342+G347+G356+G361+G378+G383+G395+G414+G427+G434+G486+G491+G496+G508+G524+G533+G541+G545+G555+G562+G567+G619+G633+G638+G181+G653+G726+G754)</f>
        <v>63261704</v>
      </c>
      <c r="K4" s="15"/>
    </row>
    <row r="5" spans="1:11" ht="35.25" customHeight="1" x14ac:dyDescent="0.25">
      <c r="A5" s="17"/>
      <c r="B5" s="20"/>
      <c r="C5" s="20" t="s">
        <v>115</v>
      </c>
      <c r="D5" s="17" t="s">
        <v>189</v>
      </c>
      <c r="E5" s="22">
        <f>SUM(E121+E230+E282+E312+E351+E374+E390+E460+E503+E528+E572+E581+E595+E600+E689)</f>
        <v>107359160</v>
      </c>
      <c r="F5" s="22">
        <f>SUM(F121+F230+F282+F312+F351+F374+F390+F460+F503+F528+F572+F581+F595+F600+F689)</f>
        <v>149125728</v>
      </c>
      <c r="G5" s="22">
        <f>SUM(G121+G230+G282+G312+G351+G374+G390+G460+G503+G528+G572+G581+G595+G600+G689)</f>
        <v>167016927</v>
      </c>
    </row>
    <row r="6" spans="1:11" ht="35.25" customHeight="1" x14ac:dyDescent="0.25">
      <c r="A6" s="17"/>
      <c r="B6" s="20"/>
      <c r="C6" s="20" t="s">
        <v>115</v>
      </c>
      <c r="D6" s="17" t="s">
        <v>188</v>
      </c>
      <c r="E6" s="22">
        <f t="shared" ref="E6:G6" si="0">SUM(E4+E5)</f>
        <v>167267120</v>
      </c>
      <c r="F6" s="22">
        <f t="shared" si="0"/>
        <v>215353558</v>
      </c>
      <c r="G6" s="22">
        <f t="shared" si="0"/>
        <v>230278631</v>
      </c>
    </row>
    <row r="7" spans="1:11" x14ac:dyDescent="0.25">
      <c r="A7" s="23"/>
      <c r="B7" s="24" t="s">
        <v>116</v>
      </c>
      <c r="C7" s="24"/>
      <c r="D7" s="25" t="s">
        <v>88</v>
      </c>
      <c r="E7" s="26">
        <f t="shared" ref="E7:G7" si="1">SUM(E8)</f>
        <v>6787259</v>
      </c>
      <c r="F7" s="26">
        <f t="shared" si="1"/>
        <v>6811442</v>
      </c>
      <c r="G7" s="26">
        <f t="shared" si="1"/>
        <v>6835746</v>
      </c>
    </row>
    <row r="8" spans="1:11" x14ac:dyDescent="0.25">
      <c r="A8" s="27"/>
      <c r="B8" s="28"/>
      <c r="C8" s="28">
        <v>11</v>
      </c>
      <c r="D8" s="29" t="s">
        <v>10</v>
      </c>
      <c r="E8" s="30">
        <f>SUM(E10+E14+E16+E19+E24+E30+E39+E41+E50+E55+E58+E62)</f>
        <v>6787259</v>
      </c>
      <c r="F8" s="30">
        <f t="shared" ref="F8:G8" si="2">SUM(F10+F14+F16+F19+F24+F30+F39+F41+F50+F55+F58+F62)</f>
        <v>6811442</v>
      </c>
      <c r="G8" s="30">
        <f t="shared" si="2"/>
        <v>6835746</v>
      </c>
    </row>
    <row r="9" spans="1:11" x14ac:dyDescent="0.25">
      <c r="A9" s="27"/>
      <c r="B9" s="28"/>
      <c r="C9" s="28">
        <v>31</v>
      </c>
      <c r="D9" s="29"/>
      <c r="E9" s="30">
        <f t="shared" ref="E9:G9" si="3">E10+E14+E16</f>
        <v>4990746</v>
      </c>
      <c r="F9" s="30">
        <f t="shared" si="3"/>
        <v>5014929</v>
      </c>
      <c r="G9" s="30">
        <f t="shared" si="3"/>
        <v>5039233</v>
      </c>
    </row>
    <row r="10" spans="1:11" x14ac:dyDescent="0.25">
      <c r="A10" s="31"/>
      <c r="B10" s="32"/>
      <c r="C10" s="2">
        <v>311</v>
      </c>
      <c r="D10" s="33" t="s">
        <v>85</v>
      </c>
      <c r="E10" s="34">
        <f t="shared" ref="E10:G10" si="4">SUM(E11+E12+E13)</f>
        <v>4216167</v>
      </c>
      <c r="F10" s="34">
        <f t="shared" si="4"/>
        <v>4236361</v>
      </c>
      <c r="G10" s="34">
        <f t="shared" si="4"/>
        <v>4256653</v>
      </c>
    </row>
    <row r="11" spans="1:11" x14ac:dyDescent="0.25">
      <c r="A11" s="35"/>
      <c r="B11" s="36"/>
      <c r="C11" s="37">
        <v>3111</v>
      </c>
      <c r="D11" s="38" t="s">
        <v>86</v>
      </c>
      <c r="E11" s="10">
        <v>4141842</v>
      </c>
      <c r="F11" s="10">
        <v>4162036</v>
      </c>
      <c r="G11" s="10">
        <v>4182328</v>
      </c>
    </row>
    <row r="12" spans="1:11" x14ac:dyDescent="0.25">
      <c r="A12" s="35"/>
      <c r="B12" s="36"/>
      <c r="C12" s="37">
        <v>3113</v>
      </c>
      <c r="D12" s="38" t="s">
        <v>117</v>
      </c>
      <c r="E12" s="10">
        <v>47780</v>
      </c>
      <c r="F12" s="10">
        <v>47780</v>
      </c>
      <c r="G12" s="10">
        <v>47780</v>
      </c>
    </row>
    <row r="13" spans="1:11" x14ac:dyDescent="0.25">
      <c r="A13" s="35"/>
      <c r="B13" s="36"/>
      <c r="C13" s="37">
        <v>3114</v>
      </c>
      <c r="D13" s="38" t="s">
        <v>118</v>
      </c>
      <c r="E13" s="10">
        <v>26545</v>
      </c>
      <c r="F13" s="10">
        <v>26545</v>
      </c>
      <c r="G13" s="10">
        <v>26545</v>
      </c>
    </row>
    <row r="14" spans="1:11" x14ac:dyDescent="0.25">
      <c r="A14" s="31"/>
      <c r="B14" s="32"/>
      <c r="C14" s="2">
        <v>312</v>
      </c>
      <c r="D14" s="33" t="s">
        <v>89</v>
      </c>
      <c r="E14" s="8">
        <f t="shared" ref="E14:G14" si="5">SUM(E15)</f>
        <v>119451</v>
      </c>
      <c r="F14" s="8">
        <f t="shared" si="5"/>
        <v>119451</v>
      </c>
      <c r="G14" s="8">
        <f t="shared" si="5"/>
        <v>119451</v>
      </c>
    </row>
    <row r="15" spans="1:11" x14ac:dyDescent="0.25">
      <c r="A15" s="35"/>
      <c r="B15" s="36"/>
      <c r="C15" s="37">
        <v>3121</v>
      </c>
      <c r="D15" s="38" t="s">
        <v>89</v>
      </c>
      <c r="E15" s="39">
        <v>119451</v>
      </c>
      <c r="F15" s="39">
        <v>119451</v>
      </c>
      <c r="G15" s="39">
        <v>119451</v>
      </c>
    </row>
    <row r="16" spans="1:11" x14ac:dyDescent="0.25">
      <c r="A16" s="31"/>
      <c r="B16" s="32"/>
      <c r="C16" s="2">
        <v>313</v>
      </c>
      <c r="D16" s="33" t="s">
        <v>87</v>
      </c>
      <c r="E16" s="8">
        <f t="shared" ref="E16:G16" si="6">SUM(E17)</f>
        <v>655128</v>
      </c>
      <c r="F16" s="8">
        <f t="shared" si="6"/>
        <v>659117</v>
      </c>
      <c r="G16" s="8">
        <f t="shared" si="6"/>
        <v>663129</v>
      </c>
    </row>
    <row r="17" spans="1:7" ht="31.5" x14ac:dyDescent="0.25">
      <c r="A17" s="35"/>
      <c r="B17" s="36"/>
      <c r="C17" s="37">
        <v>3132</v>
      </c>
      <c r="D17" s="38" t="s">
        <v>90</v>
      </c>
      <c r="E17" s="39">
        <v>655128</v>
      </c>
      <c r="F17" s="39">
        <v>659117</v>
      </c>
      <c r="G17" s="39">
        <v>663129</v>
      </c>
    </row>
    <row r="18" spans="1:7" s="40" customFormat="1" x14ac:dyDescent="0.25">
      <c r="A18" s="27"/>
      <c r="B18" s="28"/>
      <c r="C18" s="4">
        <v>32</v>
      </c>
      <c r="D18" s="29"/>
      <c r="E18" s="30">
        <f t="shared" ref="E18:G18" si="7">E19+E24+E30+E39+E41</f>
        <v>1680382</v>
      </c>
      <c r="F18" s="30">
        <f t="shared" si="7"/>
        <v>1680382</v>
      </c>
      <c r="G18" s="30">
        <f t="shared" si="7"/>
        <v>1680382</v>
      </c>
    </row>
    <row r="19" spans="1:7" x14ac:dyDescent="0.25">
      <c r="A19" s="31"/>
      <c r="B19" s="32"/>
      <c r="C19" s="2">
        <v>321</v>
      </c>
      <c r="D19" s="33" t="s">
        <v>209</v>
      </c>
      <c r="E19" s="34">
        <f t="shared" ref="E19:G19" si="8">SUM(E20+E21+E22+E23)</f>
        <v>331806</v>
      </c>
      <c r="F19" s="34">
        <f t="shared" si="8"/>
        <v>331806</v>
      </c>
      <c r="G19" s="34">
        <f t="shared" si="8"/>
        <v>331806</v>
      </c>
    </row>
    <row r="20" spans="1:7" x14ac:dyDescent="0.25">
      <c r="A20" s="35"/>
      <c r="B20" s="41"/>
      <c r="C20" s="42">
        <v>3211</v>
      </c>
      <c r="D20" s="43" t="s">
        <v>25</v>
      </c>
      <c r="E20" s="44">
        <v>159267</v>
      </c>
      <c r="F20" s="44">
        <v>159267</v>
      </c>
      <c r="G20" s="44">
        <v>159267</v>
      </c>
    </row>
    <row r="21" spans="1:7" ht="31.5" x14ac:dyDescent="0.25">
      <c r="A21" s="35"/>
      <c r="B21" s="36"/>
      <c r="C21" s="37">
        <v>3212</v>
      </c>
      <c r="D21" s="38" t="s">
        <v>91</v>
      </c>
      <c r="E21" s="10">
        <v>145995</v>
      </c>
      <c r="F21" s="10">
        <v>145995</v>
      </c>
      <c r="G21" s="10">
        <v>145995</v>
      </c>
    </row>
    <row r="22" spans="1:7" x14ac:dyDescent="0.25">
      <c r="A22" s="35"/>
      <c r="B22" s="36"/>
      <c r="C22" s="37">
        <v>3213</v>
      </c>
      <c r="D22" s="38" t="s">
        <v>92</v>
      </c>
      <c r="E22" s="45">
        <v>13272</v>
      </c>
      <c r="F22" s="45">
        <v>13272</v>
      </c>
      <c r="G22" s="45">
        <v>13272</v>
      </c>
    </row>
    <row r="23" spans="1:7" x14ac:dyDescent="0.25">
      <c r="A23" s="35"/>
      <c r="B23" s="36"/>
      <c r="C23" s="37">
        <v>3214</v>
      </c>
      <c r="D23" s="38" t="s">
        <v>26</v>
      </c>
      <c r="E23" s="45">
        <v>13272</v>
      </c>
      <c r="F23" s="45">
        <v>13272</v>
      </c>
      <c r="G23" s="45">
        <v>13272</v>
      </c>
    </row>
    <row r="24" spans="1:7" x14ac:dyDescent="0.25">
      <c r="A24" s="31"/>
      <c r="B24" s="32"/>
      <c r="C24" s="2">
        <v>322</v>
      </c>
      <c r="D24" s="33" t="s">
        <v>58</v>
      </c>
      <c r="E24" s="34">
        <f t="shared" ref="E24:G24" si="9">SUM(E25+E26+E27+E28+E29)</f>
        <v>349062</v>
      </c>
      <c r="F24" s="34">
        <f t="shared" si="9"/>
        <v>349062</v>
      </c>
      <c r="G24" s="34">
        <f t="shared" si="9"/>
        <v>349062</v>
      </c>
    </row>
    <row r="25" spans="1:7" ht="31.5" x14ac:dyDescent="0.25">
      <c r="A25" s="35"/>
      <c r="B25" s="36"/>
      <c r="C25" s="37">
        <v>3221</v>
      </c>
      <c r="D25" s="38" t="s">
        <v>93</v>
      </c>
      <c r="E25" s="45">
        <v>53089</v>
      </c>
      <c r="F25" s="45">
        <v>53089</v>
      </c>
      <c r="G25" s="45">
        <v>53089</v>
      </c>
    </row>
    <row r="26" spans="1:7" x14ac:dyDescent="0.25">
      <c r="A26" s="35"/>
      <c r="B26" s="36"/>
      <c r="C26" s="37">
        <v>3223</v>
      </c>
      <c r="D26" s="38" t="s">
        <v>94</v>
      </c>
      <c r="E26" s="39">
        <v>265446</v>
      </c>
      <c r="F26" s="39">
        <v>265446</v>
      </c>
      <c r="G26" s="39">
        <v>265446</v>
      </c>
    </row>
    <row r="27" spans="1:7" x14ac:dyDescent="0.25">
      <c r="A27" s="35"/>
      <c r="B27" s="36"/>
      <c r="C27" s="37">
        <v>3224</v>
      </c>
      <c r="D27" s="38" t="s">
        <v>95</v>
      </c>
      <c r="E27" s="39">
        <v>14600</v>
      </c>
      <c r="F27" s="39">
        <v>14600</v>
      </c>
      <c r="G27" s="39">
        <v>14600</v>
      </c>
    </row>
    <row r="28" spans="1:7" x14ac:dyDescent="0.25">
      <c r="A28" s="35"/>
      <c r="B28" s="36"/>
      <c r="C28" s="37">
        <v>3225</v>
      </c>
      <c r="D28" s="38" t="s">
        <v>59</v>
      </c>
      <c r="E28" s="39">
        <v>14600</v>
      </c>
      <c r="F28" s="39">
        <v>14600</v>
      </c>
      <c r="G28" s="39">
        <v>14600</v>
      </c>
    </row>
    <row r="29" spans="1:7" ht="31.5" x14ac:dyDescent="0.25">
      <c r="A29" s="35"/>
      <c r="B29" s="36"/>
      <c r="C29" s="37">
        <v>3227</v>
      </c>
      <c r="D29" s="38" t="s">
        <v>96</v>
      </c>
      <c r="E29" s="45">
        <v>1327</v>
      </c>
      <c r="F29" s="45">
        <v>1327</v>
      </c>
      <c r="G29" s="45">
        <v>1327</v>
      </c>
    </row>
    <row r="30" spans="1:7" x14ac:dyDescent="0.25">
      <c r="A30" s="31"/>
      <c r="B30" s="32"/>
      <c r="C30" s="2">
        <v>323</v>
      </c>
      <c r="D30" s="33" t="s">
        <v>27</v>
      </c>
      <c r="E30" s="34">
        <f t="shared" ref="E30:G30" si="10">SUM(E31:E38)</f>
        <v>892407</v>
      </c>
      <c r="F30" s="34">
        <f t="shared" si="10"/>
        <v>892407</v>
      </c>
      <c r="G30" s="34">
        <f t="shared" si="10"/>
        <v>892407</v>
      </c>
    </row>
    <row r="31" spans="1:7" x14ac:dyDescent="0.25">
      <c r="A31" s="35"/>
      <c r="B31" s="36"/>
      <c r="C31" s="37">
        <v>3231</v>
      </c>
      <c r="D31" s="38" t="s">
        <v>97</v>
      </c>
      <c r="E31" s="39">
        <v>159267</v>
      </c>
      <c r="F31" s="39">
        <v>159267</v>
      </c>
      <c r="G31" s="39">
        <v>159267</v>
      </c>
    </row>
    <row r="32" spans="1:7" x14ac:dyDescent="0.25">
      <c r="A32" s="35"/>
      <c r="B32" s="36"/>
      <c r="C32" s="37">
        <v>3232</v>
      </c>
      <c r="D32" s="38" t="s">
        <v>98</v>
      </c>
      <c r="E32" s="39">
        <v>128741</v>
      </c>
      <c r="F32" s="39">
        <v>128741</v>
      </c>
      <c r="G32" s="39">
        <v>128741</v>
      </c>
    </row>
    <row r="33" spans="1:7" x14ac:dyDescent="0.25">
      <c r="A33" s="35"/>
      <c r="B33" s="36"/>
      <c r="C33" s="37">
        <v>3233</v>
      </c>
      <c r="D33" s="38" t="s">
        <v>43</v>
      </c>
      <c r="E33" s="39">
        <v>78815</v>
      </c>
      <c r="F33" s="39">
        <v>78815</v>
      </c>
      <c r="G33" s="39">
        <v>78815</v>
      </c>
    </row>
    <row r="34" spans="1:7" x14ac:dyDescent="0.25">
      <c r="A34" s="35"/>
      <c r="B34" s="36"/>
      <c r="C34" s="37">
        <v>3234</v>
      </c>
      <c r="D34" s="38" t="s">
        <v>99</v>
      </c>
      <c r="E34" s="39">
        <v>43799</v>
      </c>
      <c r="F34" s="39">
        <v>43799</v>
      </c>
      <c r="G34" s="39">
        <v>43799</v>
      </c>
    </row>
    <row r="35" spans="1:7" x14ac:dyDescent="0.25">
      <c r="A35" s="35"/>
      <c r="B35" s="36"/>
      <c r="C35" s="37">
        <v>3235</v>
      </c>
      <c r="D35" s="38" t="s">
        <v>29</v>
      </c>
      <c r="E35" s="39">
        <v>294645</v>
      </c>
      <c r="F35" s="39">
        <v>294645</v>
      </c>
      <c r="G35" s="39">
        <v>294645</v>
      </c>
    </row>
    <row r="36" spans="1:7" x14ac:dyDescent="0.25">
      <c r="A36" s="35"/>
      <c r="B36" s="36"/>
      <c r="C36" s="37">
        <v>3236</v>
      </c>
      <c r="D36" s="38" t="s">
        <v>100</v>
      </c>
      <c r="E36" s="39">
        <v>3982</v>
      </c>
      <c r="F36" s="39">
        <v>3982</v>
      </c>
      <c r="G36" s="39">
        <v>3982</v>
      </c>
    </row>
    <row r="37" spans="1:7" x14ac:dyDescent="0.25">
      <c r="A37" s="35"/>
      <c r="B37" s="36"/>
      <c r="C37" s="37">
        <v>3237</v>
      </c>
      <c r="D37" s="38" t="s">
        <v>28</v>
      </c>
      <c r="E37" s="39">
        <v>90252</v>
      </c>
      <c r="F37" s="39">
        <v>90252</v>
      </c>
      <c r="G37" s="39">
        <v>90252</v>
      </c>
    </row>
    <row r="38" spans="1:7" x14ac:dyDescent="0.25">
      <c r="A38" s="35"/>
      <c r="B38" s="36"/>
      <c r="C38" s="37">
        <v>3239</v>
      </c>
      <c r="D38" s="38" t="s">
        <v>30</v>
      </c>
      <c r="E38" s="39">
        <v>92906</v>
      </c>
      <c r="F38" s="39">
        <v>92906</v>
      </c>
      <c r="G38" s="39">
        <v>92906</v>
      </c>
    </row>
    <row r="39" spans="1:7" s="40" customFormat="1" ht="31.5" x14ac:dyDescent="0.25">
      <c r="A39" s="31"/>
      <c r="B39" s="32"/>
      <c r="C39" s="2">
        <v>324</v>
      </c>
      <c r="D39" s="33" t="s">
        <v>45</v>
      </c>
      <c r="E39" s="34">
        <f t="shared" ref="E39:G39" si="11">SUM(E40)</f>
        <v>6636</v>
      </c>
      <c r="F39" s="34">
        <f t="shared" si="11"/>
        <v>6636</v>
      </c>
      <c r="G39" s="34">
        <f t="shared" si="11"/>
        <v>6636</v>
      </c>
    </row>
    <row r="40" spans="1:7" ht="31.5" x14ac:dyDescent="0.25">
      <c r="A40" s="35"/>
      <c r="B40" s="36"/>
      <c r="C40" s="37">
        <v>3241</v>
      </c>
      <c r="D40" s="38" t="s">
        <v>45</v>
      </c>
      <c r="E40" s="39">
        <v>6636</v>
      </c>
      <c r="F40" s="39">
        <v>6636</v>
      </c>
      <c r="G40" s="39">
        <v>6636</v>
      </c>
    </row>
    <row r="41" spans="1:7" s="40" customFormat="1" ht="31.5" x14ac:dyDescent="0.25">
      <c r="A41" s="31"/>
      <c r="B41" s="32"/>
      <c r="C41" s="2">
        <v>329</v>
      </c>
      <c r="D41" s="33" t="s">
        <v>31</v>
      </c>
      <c r="E41" s="34">
        <f t="shared" ref="E41:F41" si="12">SUM(E42+E44+E45+E46+E47+E48+E43)</f>
        <v>100471</v>
      </c>
      <c r="F41" s="34">
        <f t="shared" si="12"/>
        <v>100471</v>
      </c>
      <c r="G41" s="34">
        <f>SUM(G42+G44+G45+G46+G47+G48+G43)</f>
        <v>100471</v>
      </c>
    </row>
    <row r="42" spans="1:7" ht="31.5" x14ac:dyDescent="0.25">
      <c r="A42" s="35"/>
      <c r="B42" s="46"/>
      <c r="C42" s="42">
        <v>3291</v>
      </c>
      <c r="D42" s="43" t="s">
        <v>101</v>
      </c>
      <c r="E42" s="47">
        <v>1924</v>
      </c>
      <c r="F42" s="47">
        <v>1924</v>
      </c>
      <c r="G42" s="47">
        <v>1924</v>
      </c>
    </row>
    <row r="43" spans="1:7" x14ac:dyDescent="0.25">
      <c r="A43" s="35"/>
      <c r="B43" s="46"/>
      <c r="C43" s="42">
        <v>3292</v>
      </c>
      <c r="D43" s="43" t="s">
        <v>102</v>
      </c>
      <c r="E43" s="47">
        <v>1327</v>
      </c>
      <c r="F43" s="47">
        <v>1327</v>
      </c>
      <c r="G43" s="47">
        <v>1327</v>
      </c>
    </row>
    <row r="44" spans="1:7" x14ac:dyDescent="0.25">
      <c r="A44" s="35"/>
      <c r="B44" s="36"/>
      <c r="C44" s="37">
        <v>3293</v>
      </c>
      <c r="D44" s="38" t="s">
        <v>32</v>
      </c>
      <c r="E44" s="39">
        <v>30725</v>
      </c>
      <c r="F44" s="39">
        <v>30725</v>
      </c>
      <c r="G44" s="39">
        <v>30725</v>
      </c>
    </row>
    <row r="45" spans="1:7" x14ac:dyDescent="0.25">
      <c r="A45" s="35"/>
      <c r="B45" s="36"/>
      <c r="C45" s="37">
        <v>3294</v>
      </c>
      <c r="D45" s="38" t="s">
        <v>103</v>
      </c>
      <c r="E45" s="39">
        <v>664</v>
      </c>
      <c r="F45" s="39">
        <v>664</v>
      </c>
      <c r="G45" s="39">
        <v>664</v>
      </c>
    </row>
    <row r="46" spans="1:7" x14ac:dyDescent="0.25">
      <c r="A46" s="35"/>
      <c r="B46" s="36"/>
      <c r="C46" s="37">
        <v>3295</v>
      </c>
      <c r="D46" s="38" t="s">
        <v>104</v>
      </c>
      <c r="E46" s="39">
        <v>11945</v>
      </c>
      <c r="F46" s="39">
        <v>11945</v>
      </c>
      <c r="G46" s="39">
        <v>11945</v>
      </c>
    </row>
    <row r="47" spans="1:7" x14ac:dyDescent="0.25">
      <c r="A47" s="35"/>
      <c r="B47" s="36"/>
      <c r="C47" s="37">
        <v>3296</v>
      </c>
      <c r="D47" s="38" t="s">
        <v>105</v>
      </c>
      <c r="E47" s="39">
        <v>50435</v>
      </c>
      <c r="F47" s="39">
        <v>50435</v>
      </c>
      <c r="G47" s="39">
        <v>50435</v>
      </c>
    </row>
    <row r="48" spans="1:7" x14ac:dyDescent="0.25">
      <c r="A48" s="35"/>
      <c r="B48" s="36"/>
      <c r="C48" s="37">
        <v>3299</v>
      </c>
      <c r="D48" s="38" t="s">
        <v>31</v>
      </c>
      <c r="E48" s="45">
        <v>3451</v>
      </c>
      <c r="F48" s="45">
        <v>3451</v>
      </c>
      <c r="G48" s="45">
        <v>3451</v>
      </c>
    </row>
    <row r="49" spans="1:7" s="40" customFormat="1" x14ac:dyDescent="0.25">
      <c r="A49" s="27"/>
      <c r="B49" s="28"/>
      <c r="C49" s="4">
        <v>34</v>
      </c>
      <c r="D49" s="29"/>
      <c r="E49" s="30">
        <f t="shared" ref="E49:G49" si="13">E50</f>
        <v>41277</v>
      </c>
      <c r="F49" s="30">
        <f t="shared" si="13"/>
        <v>41277</v>
      </c>
      <c r="G49" s="30">
        <f t="shared" si="13"/>
        <v>41277</v>
      </c>
    </row>
    <row r="50" spans="1:7" x14ac:dyDescent="0.25">
      <c r="A50" s="31"/>
      <c r="B50" s="32"/>
      <c r="C50" s="2">
        <v>343</v>
      </c>
      <c r="D50" s="33" t="s">
        <v>106</v>
      </c>
      <c r="E50" s="34">
        <f t="shared" ref="E50:G50" si="14">SUM(E51+E52+E53)</f>
        <v>41277</v>
      </c>
      <c r="F50" s="34">
        <f t="shared" si="14"/>
        <v>41277</v>
      </c>
      <c r="G50" s="34">
        <f t="shared" si="14"/>
        <v>41277</v>
      </c>
    </row>
    <row r="51" spans="1:7" x14ac:dyDescent="0.25">
      <c r="A51" s="35"/>
      <c r="B51" s="36"/>
      <c r="C51" s="37">
        <v>3431</v>
      </c>
      <c r="D51" s="38" t="s">
        <v>107</v>
      </c>
      <c r="E51" s="45">
        <v>1062</v>
      </c>
      <c r="F51" s="45">
        <v>1062</v>
      </c>
      <c r="G51" s="45">
        <v>1062</v>
      </c>
    </row>
    <row r="52" spans="1:7" x14ac:dyDescent="0.25">
      <c r="A52" s="35"/>
      <c r="B52" s="36"/>
      <c r="C52" s="37">
        <v>3433</v>
      </c>
      <c r="D52" s="38" t="s">
        <v>108</v>
      </c>
      <c r="E52" s="45">
        <v>40082</v>
      </c>
      <c r="F52" s="45">
        <v>40082</v>
      </c>
      <c r="G52" s="45">
        <v>40082</v>
      </c>
    </row>
    <row r="53" spans="1:7" x14ac:dyDescent="0.25">
      <c r="A53" s="35"/>
      <c r="B53" s="36"/>
      <c r="C53" s="37">
        <v>3434</v>
      </c>
      <c r="D53" s="38" t="s">
        <v>106</v>
      </c>
      <c r="E53" s="45">
        <v>133</v>
      </c>
      <c r="F53" s="45">
        <v>133</v>
      </c>
      <c r="G53" s="45">
        <v>133</v>
      </c>
    </row>
    <row r="54" spans="1:7" s="40" customFormat="1" x14ac:dyDescent="0.25">
      <c r="A54" s="27"/>
      <c r="B54" s="28"/>
      <c r="C54" s="4">
        <v>37</v>
      </c>
      <c r="D54" s="29"/>
      <c r="E54" s="30">
        <f t="shared" ref="E54:G54" si="15">E55</f>
        <v>11945</v>
      </c>
      <c r="F54" s="30">
        <f t="shared" si="15"/>
        <v>11945</v>
      </c>
      <c r="G54" s="30">
        <f t="shared" si="15"/>
        <v>11945</v>
      </c>
    </row>
    <row r="55" spans="1:7" ht="31.5" x14ac:dyDescent="0.25">
      <c r="A55" s="31"/>
      <c r="B55" s="32"/>
      <c r="C55" s="2">
        <v>372</v>
      </c>
      <c r="D55" s="33" t="s">
        <v>21</v>
      </c>
      <c r="E55" s="34">
        <f t="shared" ref="E55:G55" si="16">SUM(E56)</f>
        <v>11945</v>
      </c>
      <c r="F55" s="34">
        <f t="shared" si="16"/>
        <v>11945</v>
      </c>
      <c r="G55" s="34">
        <f t="shared" si="16"/>
        <v>11945</v>
      </c>
    </row>
    <row r="56" spans="1:7" ht="31.5" x14ac:dyDescent="0.25">
      <c r="A56" s="35"/>
      <c r="B56" s="36"/>
      <c r="C56" s="37">
        <v>3721</v>
      </c>
      <c r="D56" s="38" t="s">
        <v>21</v>
      </c>
      <c r="E56" s="39">
        <v>11945</v>
      </c>
      <c r="F56" s="39">
        <v>11945</v>
      </c>
      <c r="G56" s="39">
        <v>11945</v>
      </c>
    </row>
    <row r="57" spans="1:7" s="40" customFormat="1" x14ac:dyDescent="0.25">
      <c r="A57" s="27"/>
      <c r="B57" s="28"/>
      <c r="C57" s="4">
        <v>38</v>
      </c>
      <c r="D57" s="29"/>
      <c r="E57" s="30">
        <f t="shared" ref="E57:G57" si="17">E58</f>
        <v>14201</v>
      </c>
      <c r="F57" s="30">
        <f t="shared" si="17"/>
        <v>14201</v>
      </c>
      <c r="G57" s="30">
        <f t="shared" si="17"/>
        <v>14201</v>
      </c>
    </row>
    <row r="58" spans="1:7" x14ac:dyDescent="0.25">
      <c r="A58" s="31"/>
      <c r="B58" s="32"/>
      <c r="C58" s="2">
        <v>383</v>
      </c>
      <c r="D58" s="33" t="s">
        <v>119</v>
      </c>
      <c r="E58" s="34">
        <f t="shared" ref="E58:G58" si="18">SUM(E59+E60)</f>
        <v>14201</v>
      </c>
      <c r="F58" s="34">
        <f t="shared" si="18"/>
        <v>14201</v>
      </c>
      <c r="G58" s="34">
        <f t="shared" si="18"/>
        <v>14201</v>
      </c>
    </row>
    <row r="59" spans="1:7" x14ac:dyDescent="0.25">
      <c r="A59" s="48"/>
      <c r="B59" s="46"/>
      <c r="C59" s="42">
        <v>3834</v>
      </c>
      <c r="D59" s="43" t="s">
        <v>120</v>
      </c>
      <c r="E59" s="47">
        <v>13272</v>
      </c>
      <c r="F59" s="47">
        <v>13272</v>
      </c>
      <c r="G59" s="47">
        <v>13272</v>
      </c>
    </row>
    <row r="60" spans="1:7" x14ac:dyDescent="0.25">
      <c r="A60" s="35"/>
      <c r="B60" s="46"/>
      <c r="C60" s="42">
        <v>3835</v>
      </c>
      <c r="D60" s="43" t="s">
        <v>121</v>
      </c>
      <c r="E60" s="47">
        <v>929</v>
      </c>
      <c r="F60" s="47">
        <v>929</v>
      </c>
      <c r="G60" s="47">
        <v>929</v>
      </c>
    </row>
    <row r="61" spans="1:7" s="40" customFormat="1" x14ac:dyDescent="0.25">
      <c r="A61" s="27"/>
      <c r="B61" s="28"/>
      <c r="C61" s="4">
        <v>42</v>
      </c>
      <c r="D61" s="29"/>
      <c r="E61" s="30">
        <f t="shared" ref="E61:G61" si="19">E62</f>
        <v>48708</v>
      </c>
      <c r="F61" s="30">
        <f t="shared" si="19"/>
        <v>48708</v>
      </c>
      <c r="G61" s="30">
        <f t="shared" si="19"/>
        <v>48708</v>
      </c>
    </row>
    <row r="62" spans="1:7" s="40" customFormat="1" x14ac:dyDescent="0.25">
      <c r="A62" s="31"/>
      <c r="B62" s="32"/>
      <c r="C62" s="2">
        <v>422</v>
      </c>
      <c r="D62" s="33" t="s">
        <v>109</v>
      </c>
      <c r="E62" s="34">
        <f>SUM(E63+E64+E65)</f>
        <v>48708</v>
      </c>
      <c r="F62" s="34">
        <f t="shared" ref="F62:G62" si="20">SUM(F63+F64+F65)</f>
        <v>48708</v>
      </c>
      <c r="G62" s="34">
        <f t="shared" si="20"/>
        <v>48708</v>
      </c>
    </row>
    <row r="63" spans="1:7" x14ac:dyDescent="0.25">
      <c r="A63" s="35"/>
      <c r="B63" s="36"/>
      <c r="C63" s="37">
        <v>4221</v>
      </c>
      <c r="D63" s="38" t="s">
        <v>62</v>
      </c>
      <c r="E63" s="45">
        <v>41143</v>
      </c>
      <c r="F63" s="45">
        <v>41143</v>
      </c>
      <c r="G63" s="45">
        <v>41143</v>
      </c>
    </row>
    <row r="64" spans="1:7" x14ac:dyDescent="0.25">
      <c r="A64" s="35"/>
      <c r="B64" s="36"/>
      <c r="C64" s="37">
        <v>4223</v>
      </c>
      <c r="D64" s="38" t="s">
        <v>111</v>
      </c>
      <c r="E64" s="45">
        <v>7300</v>
      </c>
      <c r="F64" s="45">
        <v>7300</v>
      </c>
      <c r="G64" s="45">
        <v>7300</v>
      </c>
    </row>
    <row r="65" spans="1:7" ht="31.5" x14ac:dyDescent="0.25">
      <c r="A65" s="35"/>
      <c r="B65" s="36"/>
      <c r="C65" s="37">
        <v>4227</v>
      </c>
      <c r="D65" s="38" t="s">
        <v>122</v>
      </c>
      <c r="E65" s="45">
        <v>265</v>
      </c>
      <c r="F65" s="45">
        <v>265</v>
      </c>
      <c r="G65" s="45">
        <v>265</v>
      </c>
    </row>
    <row r="66" spans="1:7" x14ac:dyDescent="0.25">
      <c r="A66" s="23" t="s">
        <v>84</v>
      </c>
      <c r="B66" s="24" t="s">
        <v>123</v>
      </c>
      <c r="C66" s="24"/>
      <c r="D66" s="25" t="s">
        <v>124</v>
      </c>
      <c r="E66" s="26">
        <f t="shared" ref="E66:G66" si="21">SUM(E67)</f>
        <v>204393</v>
      </c>
      <c r="F66" s="26">
        <f t="shared" si="21"/>
        <v>138032</v>
      </c>
      <c r="G66" s="26">
        <f t="shared" si="21"/>
        <v>138032</v>
      </c>
    </row>
    <row r="67" spans="1:7" x14ac:dyDescent="0.25">
      <c r="A67" s="27"/>
      <c r="B67" s="28"/>
      <c r="C67" s="28">
        <v>11</v>
      </c>
      <c r="D67" s="29" t="s">
        <v>10</v>
      </c>
      <c r="E67" s="30">
        <f t="shared" ref="E67:G67" si="22">SUM(E69+E71+E75+E78)</f>
        <v>204393</v>
      </c>
      <c r="F67" s="30">
        <f t="shared" si="22"/>
        <v>138032</v>
      </c>
      <c r="G67" s="30">
        <f t="shared" si="22"/>
        <v>138032</v>
      </c>
    </row>
    <row r="68" spans="1:7" x14ac:dyDescent="0.25">
      <c r="A68" s="27"/>
      <c r="B68" s="28"/>
      <c r="C68" s="28">
        <v>32</v>
      </c>
      <c r="D68" s="29"/>
      <c r="E68" s="30">
        <f t="shared" ref="E68:G68" si="23">E69+E71+E75</f>
        <v>111487</v>
      </c>
      <c r="F68" s="30">
        <f t="shared" si="23"/>
        <v>111487</v>
      </c>
      <c r="G68" s="30">
        <f t="shared" si="23"/>
        <v>111487</v>
      </c>
    </row>
    <row r="69" spans="1:7" x14ac:dyDescent="0.25">
      <c r="A69" s="31"/>
      <c r="B69" s="32"/>
      <c r="C69" s="2">
        <v>322</v>
      </c>
      <c r="D69" s="33" t="s">
        <v>125</v>
      </c>
      <c r="E69" s="34">
        <f t="shared" ref="E69:G69" si="24">SUM(E70)</f>
        <v>6636</v>
      </c>
      <c r="F69" s="34">
        <f t="shared" si="24"/>
        <v>6636</v>
      </c>
      <c r="G69" s="34">
        <f t="shared" si="24"/>
        <v>6636</v>
      </c>
    </row>
    <row r="70" spans="1:7" x14ac:dyDescent="0.25">
      <c r="A70" s="35"/>
      <c r="B70" s="36"/>
      <c r="C70" s="37">
        <v>3225</v>
      </c>
      <c r="D70" s="38" t="s">
        <v>59</v>
      </c>
      <c r="E70" s="45">
        <v>6636</v>
      </c>
      <c r="F70" s="45">
        <v>6636</v>
      </c>
      <c r="G70" s="45">
        <v>6636</v>
      </c>
    </row>
    <row r="71" spans="1:7" s="40" customFormat="1" x14ac:dyDescent="0.25">
      <c r="A71" s="31"/>
      <c r="B71" s="32"/>
      <c r="C71" s="2">
        <v>323</v>
      </c>
      <c r="D71" s="33" t="s">
        <v>27</v>
      </c>
      <c r="E71" s="34">
        <f t="shared" ref="E71:G71" si="25">SUM(E72+E73+E74)</f>
        <v>102197</v>
      </c>
      <c r="F71" s="34">
        <f t="shared" si="25"/>
        <v>102197</v>
      </c>
      <c r="G71" s="34">
        <f t="shared" si="25"/>
        <v>102197</v>
      </c>
    </row>
    <row r="72" spans="1:7" ht="31.5" x14ac:dyDescent="0.25">
      <c r="A72" s="35"/>
      <c r="B72" s="36"/>
      <c r="C72" s="37">
        <v>3232</v>
      </c>
      <c r="D72" s="38" t="s">
        <v>126</v>
      </c>
      <c r="E72" s="39">
        <v>26545</v>
      </c>
      <c r="F72" s="39">
        <v>26545</v>
      </c>
      <c r="G72" s="39">
        <v>26545</v>
      </c>
    </row>
    <row r="73" spans="1:7" x14ac:dyDescent="0.25">
      <c r="A73" s="35"/>
      <c r="B73" s="36"/>
      <c r="C73" s="37">
        <v>3235</v>
      </c>
      <c r="D73" s="38" t="s">
        <v>29</v>
      </c>
      <c r="E73" s="39">
        <v>62380</v>
      </c>
      <c r="F73" s="39">
        <v>62380</v>
      </c>
      <c r="G73" s="39">
        <v>62380</v>
      </c>
    </row>
    <row r="74" spans="1:7" x14ac:dyDescent="0.25">
      <c r="A74" s="35"/>
      <c r="B74" s="36"/>
      <c r="C74" s="37">
        <v>3239</v>
      </c>
      <c r="D74" s="38" t="s">
        <v>30</v>
      </c>
      <c r="E74" s="45">
        <v>13272</v>
      </c>
      <c r="F74" s="45">
        <v>13272</v>
      </c>
      <c r="G74" s="45">
        <v>13272</v>
      </c>
    </row>
    <row r="75" spans="1:7" s="40" customFormat="1" ht="31.5" x14ac:dyDescent="0.25">
      <c r="A75" s="31"/>
      <c r="B75" s="32"/>
      <c r="C75" s="2">
        <v>329</v>
      </c>
      <c r="D75" s="33" t="s">
        <v>31</v>
      </c>
      <c r="E75" s="34">
        <f t="shared" ref="E75:G75" si="26">SUM(E76)</f>
        <v>2654</v>
      </c>
      <c r="F75" s="34">
        <f t="shared" si="26"/>
        <v>2654</v>
      </c>
      <c r="G75" s="34">
        <f t="shared" si="26"/>
        <v>2654</v>
      </c>
    </row>
    <row r="76" spans="1:7" x14ac:dyDescent="0.25">
      <c r="A76" s="35"/>
      <c r="B76" s="36"/>
      <c r="C76" s="37">
        <v>3292</v>
      </c>
      <c r="D76" s="38" t="s">
        <v>102</v>
      </c>
      <c r="E76" s="45">
        <v>2654</v>
      </c>
      <c r="F76" s="45">
        <v>2654</v>
      </c>
      <c r="G76" s="45">
        <v>2654</v>
      </c>
    </row>
    <row r="77" spans="1:7" s="40" customFormat="1" x14ac:dyDescent="0.25">
      <c r="A77" s="27"/>
      <c r="B77" s="28"/>
      <c r="C77" s="4">
        <v>42</v>
      </c>
      <c r="D77" s="29"/>
      <c r="E77" s="30">
        <f t="shared" ref="E77:G78" si="27">E78</f>
        <v>92906</v>
      </c>
      <c r="F77" s="30">
        <f t="shared" si="27"/>
        <v>26545</v>
      </c>
      <c r="G77" s="30">
        <f t="shared" si="27"/>
        <v>26545</v>
      </c>
    </row>
    <row r="78" spans="1:7" ht="30" customHeight="1" x14ac:dyDescent="0.25">
      <c r="A78" s="31"/>
      <c r="B78" s="49"/>
      <c r="C78" s="2">
        <v>422</v>
      </c>
      <c r="D78" s="33" t="s">
        <v>214</v>
      </c>
      <c r="E78" s="8">
        <f t="shared" si="27"/>
        <v>92906</v>
      </c>
      <c r="F78" s="8">
        <f t="shared" si="27"/>
        <v>26545</v>
      </c>
      <c r="G78" s="8">
        <f t="shared" si="27"/>
        <v>26545</v>
      </c>
    </row>
    <row r="79" spans="1:7" ht="33.75" customHeight="1" x14ac:dyDescent="0.25">
      <c r="A79" s="35"/>
      <c r="B79" s="36"/>
      <c r="C79" s="37" t="s">
        <v>215</v>
      </c>
      <c r="D79" s="38" t="s">
        <v>216</v>
      </c>
      <c r="E79" s="39">
        <v>92906</v>
      </c>
      <c r="F79" s="39">
        <v>26545</v>
      </c>
      <c r="G79" s="39">
        <v>26545</v>
      </c>
    </row>
    <row r="80" spans="1:7" x14ac:dyDescent="0.25">
      <c r="A80" s="23" t="s">
        <v>84</v>
      </c>
      <c r="B80" s="24" t="s">
        <v>127</v>
      </c>
      <c r="C80" s="24"/>
      <c r="D80" s="25" t="s">
        <v>128</v>
      </c>
      <c r="E80" s="26">
        <f t="shared" ref="E80:G80" si="28">SUM(E81)</f>
        <v>528237</v>
      </c>
      <c r="F80" s="26">
        <f t="shared" si="28"/>
        <v>470930</v>
      </c>
      <c r="G80" s="26">
        <f t="shared" si="28"/>
        <v>485765</v>
      </c>
    </row>
    <row r="81" spans="1:7" x14ac:dyDescent="0.25">
      <c r="A81" s="27"/>
      <c r="B81" s="28"/>
      <c r="C81" s="28">
        <v>11</v>
      </c>
      <c r="D81" s="29" t="s">
        <v>10</v>
      </c>
      <c r="E81" s="30">
        <f t="shared" ref="E81:G81" si="29">SUM(E83+E85+E89+E92+E95)</f>
        <v>528237</v>
      </c>
      <c r="F81" s="30">
        <f t="shared" si="29"/>
        <v>470930</v>
      </c>
      <c r="G81" s="30">
        <f t="shared" si="29"/>
        <v>485765</v>
      </c>
    </row>
    <row r="82" spans="1:7" x14ac:dyDescent="0.25">
      <c r="A82" s="27"/>
      <c r="B82" s="28"/>
      <c r="C82" s="28">
        <v>32</v>
      </c>
      <c r="D82" s="29"/>
      <c r="E82" s="30">
        <f t="shared" ref="E82:G82" si="30">E83+E85</f>
        <v>260136</v>
      </c>
      <c r="F82" s="30">
        <f t="shared" si="30"/>
        <v>260136</v>
      </c>
      <c r="G82" s="30">
        <f t="shared" si="30"/>
        <v>233592</v>
      </c>
    </row>
    <row r="83" spans="1:7" s="40" customFormat="1" x14ac:dyDescent="0.25">
      <c r="A83" s="31"/>
      <c r="B83" s="32"/>
      <c r="C83" s="2">
        <v>322</v>
      </c>
      <c r="D83" s="33" t="s">
        <v>58</v>
      </c>
      <c r="E83" s="34">
        <f t="shared" ref="E83:G83" si="31">SUM(E84)</f>
        <v>1327</v>
      </c>
      <c r="F83" s="34">
        <f t="shared" si="31"/>
        <v>1327</v>
      </c>
      <c r="G83" s="34">
        <f t="shared" si="31"/>
        <v>1327</v>
      </c>
    </row>
    <row r="84" spans="1:7" x14ac:dyDescent="0.25">
      <c r="A84" s="35"/>
      <c r="B84" s="36"/>
      <c r="C84" s="37">
        <v>3224</v>
      </c>
      <c r="D84" s="38" t="s">
        <v>95</v>
      </c>
      <c r="E84" s="45">
        <v>1327</v>
      </c>
      <c r="F84" s="45">
        <v>1327</v>
      </c>
      <c r="G84" s="45">
        <v>1327</v>
      </c>
    </row>
    <row r="85" spans="1:7" s="40" customFormat="1" x14ac:dyDescent="0.25">
      <c r="A85" s="31"/>
      <c r="B85" s="32"/>
      <c r="C85" s="2">
        <v>323</v>
      </c>
      <c r="D85" s="33" t="s">
        <v>27</v>
      </c>
      <c r="E85" s="34">
        <f t="shared" ref="E85:G85" si="32">SUM(E86+E87)</f>
        <v>258809</v>
      </c>
      <c r="F85" s="34">
        <f t="shared" si="32"/>
        <v>258809</v>
      </c>
      <c r="G85" s="34">
        <f t="shared" si="32"/>
        <v>232265</v>
      </c>
    </row>
    <row r="86" spans="1:7" ht="31.5" x14ac:dyDescent="0.25">
      <c r="A86" s="35"/>
      <c r="B86" s="36"/>
      <c r="C86" s="37">
        <v>3232</v>
      </c>
      <c r="D86" s="38" t="s">
        <v>126</v>
      </c>
      <c r="E86" s="45">
        <v>6636</v>
      </c>
      <c r="F86" s="45">
        <v>6636</v>
      </c>
      <c r="G86" s="45">
        <v>6636</v>
      </c>
    </row>
    <row r="87" spans="1:7" ht="12.75" customHeight="1" x14ac:dyDescent="0.25">
      <c r="A87" s="35"/>
      <c r="B87" s="36"/>
      <c r="C87" s="37">
        <v>3238</v>
      </c>
      <c r="D87" s="38" t="s">
        <v>56</v>
      </c>
      <c r="E87" s="39">
        <v>252173</v>
      </c>
      <c r="F87" s="39">
        <v>252173</v>
      </c>
      <c r="G87" s="45">
        <v>225629</v>
      </c>
    </row>
    <row r="88" spans="1:7" ht="12.75" customHeight="1" x14ac:dyDescent="0.25">
      <c r="A88" s="27"/>
      <c r="B88" s="28"/>
      <c r="C88" s="28">
        <v>41</v>
      </c>
      <c r="D88" s="29"/>
      <c r="E88" s="30">
        <f t="shared" ref="E88:G88" si="33">E89</f>
        <v>13272</v>
      </c>
      <c r="F88" s="30">
        <f t="shared" si="33"/>
        <v>13272</v>
      </c>
      <c r="G88" s="30">
        <f t="shared" si="33"/>
        <v>13272</v>
      </c>
    </row>
    <row r="89" spans="1:7" s="40" customFormat="1" x14ac:dyDescent="0.25">
      <c r="A89" s="31"/>
      <c r="B89" s="32"/>
      <c r="C89" s="2">
        <v>412</v>
      </c>
      <c r="D89" s="33" t="s">
        <v>60</v>
      </c>
      <c r="E89" s="34">
        <f t="shared" ref="E89:G89" si="34">SUM(E90)</f>
        <v>13272</v>
      </c>
      <c r="F89" s="34">
        <f t="shared" si="34"/>
        <v>13272</v>
      </c>
      <c r="G89" s="34">
        <f t="shared" si="34"/>
        <v>13272</v>
      </c>
    </row>
    <row r="90" spans="1:7" x14ac:dyDescent="0.25">
      <c r="A90" s="35"/>
      <c r="B90" s="36"/>
      <c r="C90" s="37">
        <v>4123</v>
      </c>
      <c r="D90" s="38" t="s">
        <v>61</v>
      </c>
      <c r="E90" s="45">
        <v>13272</v>
      </c>
      <c r="F90" s="45">
        <v>13272</v>
      </c>
      <c r="G90" s="45">
        <v>13272</v>
      </c>
    </row>
    <row r="91" spans="1:7" s="40" customFormat="1" x14ac:dyDescent="0.25">
      <c r="A91" s="27"/>
      <c r="B91" s="28"/>
      <c r="C91" s="4">
        <v>42</v>
      </c>
      <c r="D91" s="29"/>
      <c r="E91" s="30">
        <f t="shared" ref="E91:G91" si="35">E92+E95</f>
        <v>254829</v>
      </c>
      <c r="F91" s="30">
        <f t="shared" si="35"/>
        <v>197522</v>
      </c>
      <c r="G91" s="30">
        <f t="shared" si="35"/>
        <v>238901</v>
      </c>
    </row>
    <row r="92" spans="1:7" s="40" customFormat="1" x14ac:dyDescent="0.25">
      <c r="A92" s="31"/>
      <c r="B92" s="32"/>
      <c r="C92" s="2">
        <v>422</v>
      </c>
      <c r="D92" s="33" t="s">
        <v>109</v>
      </c>
      <c r="E92" s="34">
        <f t="shared" ref="E92:G92" si="36">SUM(E93+E94)</f>
        <v>122105</v>
      </c>
      <c r="F92" s="34">
        <f t="shared" si="36"/>
        <v>90566</v>
      </c>
      <c r="G92" s="34">
        <f t="shared" si="36"/>
        <v>106178</v>
      </c>
    </row>
    <row r="93" spans="1:7" x14ac:dyDescent="0.25">
      <c r="A93" s="35"/>
      <c r="B93" s="36"/>
      <c r="C93" s="37">
        <v>4221</v>
      </c>
      <c r="D93" s="38" t="s">
        <v>62</v>
      </c>
      <c r="E93" s="39">
        <v>111487</v>
      </c>
      <c r="F93" s="39">
        <v>79948</v>
      </c>
      <c r="G93" s="45">
        <v>95560</v>
      </c>
    </row>
    <row r="94" spans="1:7" x14ac:dyDescent="0.25">
      <c r="A94" s="35"/>
      <c r="B94" s="36"/>
      <c r="C94" s="37">
        <v>4222</v>
      </c>
      <c r="D94" s="38" t="s">
        <v>110</v>
      </c>
      <c r="E94" s="45">
        <v>10618</v>
      </c>
      <c r="F94" s="45">
        <v>10618</v>
      </c>
      <c r="G94" s="45">
        <v>10618</v>
      </c>
    </row>
    <row r="95" spans="1:7" s="40" customFormat="1" x14ac:dyDescent="0.25">
      <c r="A95" s="31"/>
      <c r="B95" s="32"/>
      <c r="C95" s="2">
        <v>426</v>
      </c>
      <c r="D95" s="33" t="s">
        <v>129</v>
      </c>
      <c r="E95" s="34">
        <f t="shared" ref="E95:G95" si="37">SUM(E96)</f>
        <v>132724</v>
      </c>
      <c r="F95" s="34">
        <f t="shared" si="37"/>
        <v>106956</v>
      </c>
      <c r="G95" s="34">
        <f t="shared" si="37"/>
        <v>132723</v>
      </c>
    </row>
    <row r="96" spans="1:7" x14ac:dyDescent="0.25">
      <c r="A96" s="35"/>
      <c r="B96" s="36"/>
      <c r="C96" s="37">
        <v>4262</v>
      </c>
      <c r="D96" s="38" t="s">
        <v>112</v>
      </c>
      <c r="E96" s="45">
        <v>132724</v>
      </c>
      <c r="F96" s="45">
        <v>106956</v>
      </c>
      <c r="G96" s="45">
        <v>132723</v>
      </c>
    </row>
    <row r="97" spans="1:7" ht="31.5" x14ac:dyDescent="0.25">
      <c r="A97" s="23" t="s">
        <v>84</v>
      </c>
      <c r="B97" s="24" t="s">
        <v>130</v>
      </c>
      <c r="C97" s="24"/>
      <c r="D97" s="25" t="s">
        <v>213</v>
      </c>
      <c r="E97" s="26">
        <f t="shared" ref="E97:G97" si="38">SUM(E98)</f>
        <v>331807</v>
      </c>
      <c r="F97" s="26">
        <f t="shared" si="38"/>
        <v>331807</v>
      </c>
      <c r="G97" s="26">
        <f t="shared" si="38"/>
        <v>331807</v>
      </c>
    </row>
    <row r="98" spans="1:7" x14ac:dyDescent="0.25">
      <c r="A98" s="27"/>
      <c r="B98" s="28"/>
      <c r="C98" s="28">
        <v>11</v>
      </c>
      <c r="D98" s="29" t="s">
        <v>10</v>
      </c>
      <c r="E98" s="30">
        <f>SUM(E100+E103)</f>
        <v>331807</v>
      </c>
      <c r="F98" s="30">
        <f>SUM(F100+F103)</f>
        <v>331807</v>
      </c>
      <c r="G98" s="30">
        <f>SUM(G100+G103)</f>
        <v>331807</v>
      </c>
    </row>
    <row r="99" spans="1:7" x14ac:dyDescent="0.25">
      <c r="A99" s="27"/>
      <c r="B99" s="28"/>
      <c r="C99" s="28">
        <v>32</v>
      </c>
      <c r="D99" s="29"/>
      <c r="E99" s="30">
        <f t="shared" ref="E99:G99" si="39">E100+E103</f>
        <v>331807</v>
      </c>
      <c r="F99" s="30">
        <f t="shared" si="39"/>
        <v>331807</v>
      </c>
      <c r="G99" s="30">
        <f t="shared" si="39"/>
        <v>331807</v>
      </c>
    </row>
    <row r="100" spans="1:7" s="40" customFormat="1" x14ac:dyDescent="0.25">
      <c r="A100" s="31"/>
      <c r="B100" s="32"/>
      <c r="C100" s="2">
        <v>323</v>
      </c>
      <c r="D100" s="33" t="s">
        <v>27</v>
      </c>
      <c r="E100" s="34">
        <f t="shared" ref="E100:G100" si="40">E101+E102</f>
        <v>318535</v>
      </c>
      <c r="F100" s="34">
        <f t="shared" si="40"/>
        <v>318535</v>
      </c>
      <c r="G100" s="34">
        <f t="shared" si="40"/>
        <v>318535</v>
      </c>
    </row>
    <row r="101" spans="1:7" s="40" customFormat="1" x14ac:dyDescent="0.25">
      <c r="A101" s="35"/>
      <c r="B101" s="41"/>
      <c r="C101" s="42">
        <v>3233</v>
      </c>
      <c r="D101" s="43" t="s">
        <v>43</v>
      </c>
      <c r="E101" s="47">
        <v>8765</v>
      </c>
      <c r="F101" s="47">
        <v>8765</v>
      </c>
      <c r="G101" s="47">
        <v>8765</v>
      </c>
    </row>
    <row r="102" spans="1:7" x14ac:dyDescent="0.25">
      <c r="A102" s="35"/>
      <c r="B102" s="36"/>
      <c r="C102" s="37">
        <v>3237</v>
      </c>
      <c r="D102" s="38" t="s">
        <v>28</v>
      </c>
      <c r="E102" s="10">
        <v>309770</v>
      </c>
      <c r="F102" s="10">
        <v>309770</v>
      </c>
      <c r="G102" s="10">
        <v>309770</v>
      </c>
    </row>
    <row r="103" spans="1:7" s="40" customFormat="1" ht="31.5" x14ac:dyDescent="0.25">
      <c r="A103" s="31"/>
      <c r="B103" s="32"/>
      <c r="C103" s="2">
        <v>329</v>
      </c>
      <c r="D103" s="33" t="s">
        <v>31</v>
      </c>
      <c r="E103" s="34">
        <f t="shared" ref="E103:G103" si="41">SUM(E104)</f>
        <v>13272</v>
      </c>
      <c r="F103" s="34">
        <f t="shared" si="41"/>
        <v>13272</v>
      </c>
      <c r="G103" s="34">
        <f t="shared" si="41"/>
        <v>13272</v>
      </c>
    </row>
    <row r="104" spans="1:7" x14ac:dyDescent="0.25">
      <c r="A104" s="35"/>
      <c r="B104" s="36"/>
      <c r="C104" s="37">
        <v>3293</v>
      </c>
      <c r="D104" s="38" t="s">
        <v>32</v>
      </c>
      <c r="E104" s="10">
        <v>13272</v>
      </c>
      <c r="F104" s="10">
        <v>13272</v>
      </c>
      <c r="G104" s="10">
        <v>13272</v>
      </c>
    </row>
    <row r="105" spans="1:7" x14ac:dyDescent="0.25">
      <c r="A105" s="23" t="s">
        <v>84</v>
      </c>
      <c r="B105" s="50" t="s">
        <v>132</v>
      </c>
      <c r="C105" s="50"/>
      <c r="D105" s="25" t="s">
        <v>133</v>
      </c>
      <c r="E105" s="26">
        <f t="shared" ref="E105:G105" si="42">SUM(E106+E121)</f>
        <v>304333</v>
      </c>
      <c r="F105" s="26">
        <f t="shared" si="42"/>
        <v>304333</v>
      </c>
      <c r="G105" s="26">
        <f t="shared" si="42"/>
        <v>304333</v>
      </c>
    </row>
    <row r="106" spans="1:7" x14ac:dyDescent="0.25">
      <c r="A106" s="27"/>
      <c r="B106" s="28"/>
      <c r="C106" s="28">
        <v>11</v>
      </c>
      <c r="D106" s="29" t="s">
        <v>10</v>
      </c>
      <c r="E106" s="30">
        <f t="shared" ref="E106:G106" si="43">SUM(E108+E110+E115+E119)</f>
        <v>302608</v>
      </c>
      <c r="F106" s="30">
        <f t="shared" si="43"/>
        <v>302608</v>
      </c>
      <c r="G106" s="30">
        <f t="shared" si="43"/>
        <v>302608</v>
      </c>
    </row>
    <row r="107" spans="1:7" x14ac:dyDescent="0.25">
      <c r="A107" s="27"/>
      <c r="B107" s="28"/>
      <c r="C107" s="28">
        <v>32</v>
      </c>
      <c r="D107" s="29"/>
      <c r="E107" s="30">
        <f t="shared" ref="E107:G107" si="44">E108+E110+E115+E119</f>
        <v>302608</v>
      </c>
      <c r="F107" s="30">
        <f t="shared" si="44"/>
        <v>302608</v>
      </c>
      <c r="G107" s="30">
        <f t="shared" si="44"/>
        <v>302608</v>
      </c>
    </row>
    <row r="108" spans="1:7" x14ac:dyDescent="0.25">
      <c r="A108" s="31"/>
      <c r="B108" s="32"/>
      <c r="C108" s="2">
        <v>321</v>
      </c>
      <c r="D108" s="33" t="s">
        <v>24</v>
      </c>
      <c r="E108" s="34">
        <f>E109</f>
        <v>33181</v>
      </c>
      <c r="F108" s="34">
        <f>F109</f>
        <v>33181</v>
      </c>
      <c r="G108" s="34">
        <f>G109</f>
        <v>33181</v>
      </c>
    </row>
    <row r="109" spans="1:7" x14ac:dyDescent="0.25">
      <c r="A109" s="35"/>
      <c r="B109" s="36"/>
      <c r="C109" s="37">
        <v>3211</v>
      </c>
      <c r="D109" s="38" t="s">
        <v>25</v>
      </c>
      <c r="E109" s="10">
        <v>33181</v>
      </c>
      <c r="F109" s="10">
        <v>33181</v>
      </c>
      <c r="G109" s="10">
        <v>33181</v>
      </c>
    </row>
    <row r="110" spans="1:7" x14ac:dyDescent="0.25">
      <c r="A110" s="31"/>
      <c r="B110" s="32"/>
      <c r="C110" s="2">
        <v>323</v>
      </c>
      <c r="D110" s="33" t="s">
        <v>27</v>
      </c>
      <c r="E110" s="34">
        <f>SUM(E111:E114)</f>
        <v>42471</v>
      </c>
      <c r="F110" s="34">
        <f>SUM(F111:F114)</f>
        <v>42471</v>
      </c>
      <c r="G110" s="34">
        <f>SUM(G111:G114)</f>
        <v>42471</v>
      </c>
    </row>
    <row r="111" spans="1:7" x14ac:dyDescent="0.25">
      <c r="A111" s="35"/>
      <c r="B111" s="36"/>
      <c r="C111" s="37">
        <v>3231</v>
      </c>
      <c r="D111" s="38" t="s">
        <v>134</v>
      </c>
      <c r="E111" s="10">
        <v>13272</v>
      </c>
      <c r="F111" s="10">
        <v>13272</v>
      </c>
      <c r="G111" s="10">
        <v>13272</v>
      </c>
    </row>
    <row r="112" spans="1:7" x14ac:dyDescent="0.25">
      <c r="A112" s="35"/>
      <c r="B112" s="36"/>
      <c r="C112" s="37">
        <v>3237</v>
      </c>
      <c r="D112" s="38" t="s">
        <v>28</v>
      </c>
      <c r="E112" s="10">
        <v>13272</v>
      </c>
      <c r="F112" s="10">
        <v>13272</v>
      </c>
      <c r="G112" s="10">
        <v>13272</v>
      </c>
    </row>
    <row r="113" spans="1:7" x14ac:dyDescent="0.25">
      <c r="A113" s="35"/>
      <c r="B113" s="36"/>
      <c r="C113" s="37">
        <v>3235</v>
      </c>
      <c r="D113" s="38" t="s">
        <v>29</v>
      </c>
      <c r="E113" s="10">
        <v>6636</v>
      </c>
      <c r="F113" s="10">
        <v>6636</v>
      </c>
      <c r="G113" s="10">
        <v>6636</v>
      </c>
    </row>
    <row r="114" spans="1:7" x14ac:dyDescent="0.25">
      <c r="A114" s="35"/>
      <c r="B114" s="36"/>
      <c r="C114" s="37">
        <v>3239</v>
      </c>
      <c r="D114" s="38" t="s">
        <v>30</v>
      </c>
      <c r="E114" s="10">
        <v>9291</v>
      </c>
      <c r="F114" s="10">
        <v>9291</v>
      </c>
      <c r="G114" s="10">
        <v>9291</v>
      </c>
    </row>
    <row r="115" spans="1:7" ht="31.5" x14ac:dyDescent="0.25">
      <c r="A115" s="31"/>
      <c r="B115" s="32"/>
      <c r="C115" s="2">
        <v>329</v>
      </c>
      <c r="D115" s="33" t="s">
        <v>31</v>
      </c>
      <c r="E115" s="34">
        <f>SUM(E116:E118)</f>
        <v>207048</v>
      </c>
      <c r="F115" s="34">
        <f>SUM(F116:F118)</f>
        <v>207048</v>
      </c>
      <c r="G115" s="34">
        <f>SUM(G116:G118)</f>
        <v>207048</v>
      </c>
    </row>
    <row r="116" spans="1:7" x14ac:dyDescent="0.25">
      <c r="A116" s="35"/>
      <c r="B116" s="36"/>
      <c r="C116" s="37">
        <v>3293</v>
      </c>
      <c r="D116" s="38" t="s">
        <v>32</v>
      </c>
      <c r="E116" s="10">
        <v>39817</v>
      </c>
      <c r="F116" s="10">
        <v>39817</v>
      </c>
      <c r="G116" s="10">
        <v>39817</v>
      </c>
    </row>
    <row r="117" spans="1:7" x14ac:dyDescent="0.25">
      <c r="A117" s="35"/>
      <c r="B117" s="36"/>
      <c r="C117" s="37">
        <v>3294</v>
      </c>
      <c r="D117" s="38" t="s">
        <v>103</v>
      </c>
      <c r="E117" s="10">
        <v>165904</v>
      </c>
      <c r="F117" s="10">
        <v>165904</v>
      </c>
      <c r="G117" s="10">
        <v>165904</v>
      </c>
    </row>
    <row r="118" spans="1:7" x14ac:dyDescent="0.25">
      <c r="A118" s="35"/>
      <c r="B118" s="36"/>
      <c r="C118" s="37">
        <v>3299</v>
      </c>
      <c r="D118" s="38" t="s">
        <v>31</v>
      </c>
      <c r="E118" s="10">
        <v>1327</v>
      </c>
      <c r="F118" s="10">
        <v>1327</v>
      </c>
      <c r="G118" s="10">
        <v>1327</v>
      </c>
    </row>
    <row r="119" spans="1:7" ht="31.5" x14ac:dyDescent="0.25">
      <c r="A119" s="31"/>
      <c r="B119" s="32"/>
      <c r="C119" s="2">
        <v>324</v>
      </c>
      <c r="D119" s="33" t="s">
        <v>45</v>
      </c>
      <c r="E119" s="34">
        <f>E120</f>
        <v>19908</v>
      </c>
      <c r="F119" s="34">
        <f>F120</f>
        <v>19908</v>
      </c>
      <c r="G119" s="34">
        <f>G120</f>
        <v>19908</v>
      </c>
    </row>
    <row r="120" spans="1:7" ht="31.5" x14ac:dyDescent="0.25">
      <c r="A120" s="35"/>
      <c r="B120" s="36"/>
      <c r="C120" s="37">
        <v>3241</v>
      </c>
      <c r="D120" s="38" t="s">
        <v>45</v>
      </c>
      <c r="E120" s="10">
        <v>19908</v>
      </c>
      <c r="F120" s="10">
        <v>19908</v>
      </c>
      <c r="G120" s="10">
        <v>19908</v>
      </c>
    </row>
    <row r="121" spans="1:7" x14ac:dyDescent="0.25">
      <c r="A121" s="27"/>
      <c r="B121" s="28"/>
      <c r="C121" s="28">
        <v>52</v>
      </c>
      <c r="D121" s="29" t="s">
        <v>113</v>
      </c>
      <c r="E121" s="30">
        <f>E122</f>
        <v>1725</v>
      </c>
      <c r="F121" s="30">
        <f>F122</f>
        <v>1725</v>
      </c>
      <c r="G121" s="30">
        <f>G122</f>
        <v>1725</v>
      </c>
    </row>
    <row r="122" spans="1:7" x14ac:dyDescent="0.25">
      <c r="A122" s="27"/>
      <c r="B122" s="28"/>
      <c r="C122" s="28">
        <v>32</v>
      </c>
      <c r="D122" s="29"/>
      <c r="E122" s="30">
        <f t="shared" ref="E122:G122" si="45">E123</f>
        <v>1725</v>
      </c>
      <c r="F122" s="30">
        <f t="shared" si="45"/>
        <v>1725</v>
      </c>
      <c r="G122" s="30">
        <f t="shared" si="45"/>
        <v>1725</v>
      </c>
    </row>
    <row r="123" spans="1:7" x14ac:dyDescent="0.25">
      <c r="A123" s="31"/>
      <c r="B123" s="49"/>
      <c r="C123" s="51">
        <v>3239</v>
      </c>
      <c r="D123" s="52" t="s">
        <v>30</v>
      </c>
      <c r="E123" s="53">
        <v>1725</v>
      </c>
      <c r="F123" s="53">
        <v>1725</v>
      </c>
      <c r="G123" s="53">
        <v>1725</v>
      </c>
    </row>
    <row r="124" spans="1:7" ht="31.5" x14ac:dyDescent="0.25">
      <c r="A124" s="23" t="s">
        <v>84</v>
      </c>
      <c r="B124" s="50" t="s">
        <v>135</v>
      </c>
      <c r="C124" s="50"/>
      <c r="D124" s="25" t="s">
        <v>136</v>
      </c>
      <c r="E124" s="26">
        <f t="shared" ref="E124:G124" si="46">SUM(E125)</f>
        <v>431349</v>
      </c>
      <c r="F124" s="26">
        <f t="shared" si="46"/>
        <v>431349</v>
      </c>
      <c r="G124" s="26">
        <f t="shared" si="46"/>
        <v>431349</v>
      </c>
    </row>
    <row r="125" spans="1:7" x14ac:dyDescent="0.25">
      <c r="A125" s="27"/>
      <c r="B125" s="28"/>
      <c r="C125" s="28">
        <v>11</v>
      </c>
      <c r="D125" s="29" t="s">
        <v>10</v>
      </c>
      <c r="E125" s="30">
        <f t="shared" ref="E125:G125" si="47">E126+E131</f>
        <v>431349</v>
      </c>
      <c r="F125" s="30">
        <f t="shared" si="47"/>
        <v>431349</v>
      </c>
      <c r="G125" s="30">
        <f t="shared" si="47"/>
        <v>431349</v>
      </c>
    </row>
    <row r="126" spans="1:7" x14ac:dyDescent="0.25">
      <c r="A126" s="27"/>
      <c r="B126" s="28"/>
      <c r="C126" s="28">
        <v>36</v>
      </c>
      <c r="D126" s="29"/>
      <c r="E126" s="30">
        <f t="shared" ref="E126:G126" si="48">E127+E129</f>
        <v>232265</v>
      </c>
      <c r="F126" s="30">
        <f t="shared" si="48"/>
        <v>232265</v>
      </c>
      <c r="G126" s="30">
        <f t="shared" si="48"/>
        <v>232265</v>
      </c>
    </row>
    <row r="127" spans="1:7" s="40" customFormat="1" x14ac:dyDescent="0.25">
      <c r="A127" s="31"/>
      <c r="B127" s="51"/>
      <c r="C127" s="54">
        <v>363</v>
      </c>
      <c r="D127" s="55" t="s">
        <v>148</v>
      </c>
      <c r="E127" s="8">
        <f t="shared" ref="E127:G127" si="49">E128</f>
        <v>199084</v>
      </c>
      <c r="F127" s="8">
        <f t="shared" si="49"/>
        <v>199084</v>
      </c>
      <c r="G127" s="8">
        <f t="shared" si="49"/>
        <v>199084</v>
      </c>
    </row>
    <row r="128" spans="1:7" ht="31.5" x14ac:dyDescent="0.25">
      <c r="A128" s="35"/>
      <c r="B128" s="42"/>
      <c r="C128" s="42">
        <v>3631</v>
      </c>
      <c r="D128" s="43" t="s">
        <v>12</v>
      </c>
      <c r="E128" s="10">
        <v>199084</v>
      </c>
      <c r="F128" s="10">
        <v>199084</v>
      </c>
      <c r="G128" s="10">
        <v>199084</v>
      </c>
    </row>
    <row r="129" spans="1:7" s="40" customFormat="1" ht="31.5" x14ac:dyDescent="0.25">
      <c r="A129" s="31"/>
      <c r="B129" s="51"/>
      <c r="C129" s="54">
        <v>369</v>
      </c>
      <c r="D129" s="55" t="s">
        <v>158</v>
      </c>
      <c r="E129" s="8">
        <f t="shared" ref="E129:G129" si="50">E130</f>
        <v>33181</v>
      </c>
      <c r="F129" s="8">
        <f t="shared" si="50"/>
        <v>33181</v>
      </c>
      <c r="G129" s="8">
        <f t="shared" si="50"/>
        <v>33181</v>
      </c>
    </row>
    <row r="130" spans="1:7" ht="31.5" x14ac:dyDescent="0.25">
      <c r="A130" s="35"/>
      <c r="B130" s="42"/>
      <c r="C130" s="42">
        <v>3691</v>
      </c>
      <c r="D130" s="38" t="s">
        <v>137</v>
      </c>
      <c r="E130" s="10">
        <v>33181</v>
      </c>
      <c r="F130" s="10">
        <v>33181</v>
      </c>
      <c r="G130" s="10">
        <v>33181</v>
      </c>
    </row>
    <row r="131" spans="1:7" s="40" customFormat="1" x14ac:dyDescent="0.25">
      <c r="A131" s="27"/>
      <c r="B131" s="4"/>
      <c r="C131" s="4">
        <v>38</v>
      </c>
      <c r="D131" s="29"/>
      <c r="E131" s="6">
        <f t="shared" ref="E131:G131" si="51">E132</f>
        <v>199084</v>
      </c>
      <c r="F131" s="6">
        <f t="shared" si="51"/>
        <v>199084</v>
      </c>
      <c r="G131" s="6">
        <f t="shared" si="51"/>
        <v>199084</v>
      </c>
    </row>
    <row r="132" spans="1:7" s="40" customFormat="1" x14ac:dyDescent="0.25">
      <c r="A132" s="31"/>
      <c r="B132" s="32"/>
      <c r="C132" s="2">
        <v>381</v>
      </c>
      <c r="D132" s="33" t="s">
        <v>40</v>
      </c>
      <c r="E132" s="9">
        <f t="shared" ref="E132:G132" si="52">SUM(E133)</f>
        <v>199084</v>
      </c>
      <c r="F132" s="9">
        <f t="shared" si="52"/>
        <v>199084</v>
      </c>
      <c r="G132" s="9">
        <f t="shared" si="52"/>
        <v>199084</v>
      </c>
    </row>
    <row r="133" spans="1:7" x14ac:dyDescent="0.25">
      <c r="A133" s="35"/>
      <c r="B133" s="36"/>
      <c r="C133" s="37">
        <v>3811</v>
      </c>
      <c r="D133" s="38" t="s">
        <v>16</v>
      </c>
      <c r="E133" s="10">
        <v>199084</v>
      </c>
      <c r="F133" s="10">
        <v>199084</v>
      </c>
      <c r="G133" s="10">
        <v>199084</v>
      </c>
    </row>
    <row r="134" spans="1:7" ht="31.5" x14ac:dyDescent="0.25">
      <c r="A134" s="23" t="s">
        <v>84</v>
      </c>
      <c r="B134" s="50" t="s">
        <v>138</v>
      </c>
      <c r="C134" s="50"/>
      <c r="D134" s="25" t="s">
        <v>139</v>
      </c>
      <c r="E134" s="26">
        <f t="shared" ref="E134:G134" si="53">SUM(E135)</f>
        <v>1721415</v>
      </c>
      <c r="F134" s="26">
        <f t="shared" si="53"/>
        <v>1721415</v>
      </c>
      <c r="G134" s="26">
        <f t="shared" si="53"/>
        <v>1721415</v>
      </c>
    </row>
    <row r="135" spans="1:7" x14ac:dyDescent="0.25">
      <c r="A135" s="27"/>
      <c r="B135" s="28"/>
      <c r="C135" s="28">
        <v>11</v>
      </c>
      <c r="D135" s="29" t="s">
        <v>10</v>
      </c>
      <c r="E135" s="30">
        <f t="shared" ref="E135:G135" si="54">SUM(E137+E141+E143+E146+E149+E152)</f>
        <v>1721415</v>
      </c>
      <c r="F135" s="30">
        <f t="shared" si="54"/>
        <v>1721415</v>
      </c>
      <c r="G135" s="30">
        <f t="shared" si="54"/>
        <v>1721415</v>
      </c>
    </row>
    <row r="136" spans="1:7" x14ac:dyDescent="0.25">
      <c r="A136" s="27"/>
      <c r="B136" s="28"/>
      <c r="C136" s="28">
        <v>32</v>
      </c>
      <c r="D136" s="29"/>
      <c r="E136" s="30">
        <f>E137+E141+E143</f>
        <v>62380</v>
      </c>
      <c r="F136" s="30">
        <f t="shared" ref="F136:G136" si="55">F137+F141+F143</f>
        <v>62380</v>
      </c>
      <c r="G136" s="30">
        <f t="shared" si="55"/>
        <v>62380</v>
      </c>
    </row>
    <row r="137" spans="1:7" x14ac:dyDescent="0.25">
      <c r="A137" s="31"/>
      <c r="B137" s="2"/>
      <c r="C137" s="2">
        <v>323</v>
      </c>
      <c r="D137" s="33" t="s">
        <v>27</v>
      </c>
      <c r="E137" s="8">
        <f t="shared" ref="E137:G137" si="56">SUM(E138+E139+E140)</f>
        <v>53089</v>
      </c>
      <c r="F137" s="8">
        <f t="shared" si="56"/>
        <v>53089</v>
      </c>
      <c r="G137" s="8">
        <f t="shared" si="56"/>
        <v>53089</v>
      </c>
    </row>
    <row r="138" spans="1:7" x14ac:dyDescent="0.25">
      <c r="A138" s="35"/>
      <c r="B138" s="42"/>
      <c r="C138" s="42">
        <v>3235</v>
      </c>
      <c r="D138" s="43" t="s">
        <v>29</v>
      </c>
      <c r="E138" s="10">
        <v>10618</v>
      </c>
      <c r="F138" s="10">
        <v>10618</v>
      </c>
      <c r="G138" s="10">
        <v>10618</v>
      </c>
    </row>
    <row r="139" spans="1:7" x14ac:dyDescent="0.25">
      <c r="A139" s="35"/>
      <c r="B139" s="42"/>
      <c r="C139" s="42">
        <v>3237</v>
      </c>
      <c r="D139" s="43" t="s">
        <v>28</v>
      </c>
      <c r="E139" s="10">
        <v>10618</v>
      </c>
      <c r="F139" s="10">
        <v>10618</v>
      </c>
      <c r="G139" s="10">
        <v>10618</v>
      </c>
    </row>
    <row r="140" spans="1:7" x14ac:dyDescent="0.25">
      <c r="A140" s="35"/>
      <c r="B140" s="42"/>
      <c r="C140" s="42">
        <v>3239</v>
      </c>
      <c r="D140" s="43" t="s">
        <v>30</v>
      </c>
      <c r="E140" s="10">
        <v>31853</v>
      </c>
      <c r="F140" s="10">
        <v>31853</v>
      </c>
      <c r="G140" s="10">
        <v>31853</v>
      </c>
    </row>
    <row r="141" spans="1:7" ht="31.5" x14ac:dyDescent="0.25">
      <c r="A141" s="31"/>
      <c r="B141" s="49"/>
      <c r="C141" s="2">
        <v>329</v>
      </c>
      <c r="D141" s="33" t="s">
        <v>31</v>
      </c>
      <c r="E141" s="8">
        <f t="shared" ref="E141:G141" si="57">SUM(E142)</f>
        <v>5309</v>
      </c>
      <c r="F141" s="8">
        <f t="shared" si="57"/>
        <v>5309</v>
      </c>
      <c r="G141" s="8">
        <f t="shared" si="57"/>
        <v>5309</v>
      </c>
    </row>
    <row r="142" spans="1:7" x14ac:dyDescent="0.25">
      <c r="A142" s="35"/>
      <c r="B142" s="36"/>
      <c r="C142" s="37">
        <v>3293</v>
      </c>
      <c r="D142" s="38" t="s">
        <v>32</v>
      </c>
      <c r="E142" s="10">
        <v>5309</v>
      </c>
      <c r="F142" s="10">
        <v>5309</v>
      </c>
      <c r="G142" s="10">
        <v>5309</v>
      </c>
    </row>
    <row r="143" spans="1:7" s="40" customFormat="1" ht="31.5" x14ac:dyDescent="0.25">
      <c r="A143" s="31"/>
      <c r="B143" s="32"/>
      <c r="C143" s="2">
        <v>324</v>
      </c>
      <c r="D143" s="33" t="s">
        <v>140</v>
      </c>
      <c r="E143" s="8">
        <f t="shared" ref="E143:G143" si="58">SUM(E144)</f>
        <v>3982</v>
      </c>
      <c r="F143" s="8">
        <f t="shared" si="58"/>
        <v>3982</v>
      </c>
      <c r="G143" s="8">
        <f t="shared" si="58"/>
        <v>3982</v>
      </c>
    </row>
    <row r="144" spans="1:7" ht="31.5" x14ac:dyDescent="0.25">
      <c r="A144" s="48"/>
      <c r="B144" s="46"/>
      <c r="C144" s="42">
        <v>3241</v>
      </c>
      <c r="D144" s="43" t="s">
        <v>140</v>
      </c>
      <c r="E144" s="10">
        <v>3982</v>
      </c>
      <c r="F144" s="10">
        <v>3982</v>
      </c>
      <c r="G144" s="10">
        <v>3982</v>
      </c>
    </row>
    <row r="145" spans="1:7" s="40" customFormat="1" x14ac:dyDescent="0.25">
      <c r="A145" s="27"/>
      <c r="B145" s="28"/>
      <c r="C145" s="4">
        <v>36</v>
      </c>
      <c r="D145" s="29"/>
      <c r="E145" s="6">
        <f>E146</f>
        <v>132723</v>
      </c>
      <c r="F145" s="6">
        <f>F146</f>
        <v>132723</v>
      </c>
      <c r="G145" s="6">
        <f>G146</f>
        <v>132723</v>
      </c>
    </row>
    <row r="146" spans="1:7" s="40" customFormat="1" ht="31.5" x14ac:dyDescent="0.25">
      <c r="A146" s="31"/>
      <c r="B146" s="32"/>
      <c r="C146" s="2">
        <v>366</v>
      </c>
      <c r="D146" s="33" t="s">
        <v>141</v>
      </c>
      <c r="E146" s="8">
        <f t="shared" ref="E146:G146" si="59">SUM(E147)</f>
        <v>132723</v>
      </c>
      <c r="F146" s="8">
        <f t="shared" si="59"/>
        <v>132723</v>
      </c>
      <c r="G146" s="8">
        <f t="shared" si="59"/>
        <v>132723</v>
      </c>
    </row>
    <row r="147" spans="1:7" ht="31.5" x14ac:dyDescent="0.25">
      <c r="A147" s="48"/>
      <c r="B147" s="46"/>
      <c r="C147" s="42">
        <v>3661</v>
      </c>
      <c r="D147" s="43" t="s">
        <v>141</v>
      </c>
      <c r="E147" s="10">
        <v>132723</v>
      </c>
      <c r="F147" s="10">
        <v>132723</v>
      </c>
      <c r="G147" s="10">
        <v>132723</v>
      </c>
    </row>
    <row r="148" spans="1:7" s="40" customFormat="1" x14ac:dyDescent="0.25">
      <c r="A148" s="27"/>
      <c r="B148" s="28"/>
      <c r="C148" s="4">
        <v>37</v>
      </c>
      <c r="D148" s="29"/>
      <c r="E148" s="6">
        <f t="shared" ref="E148:G148" si="60">E149</f>
        <v>995421</v>
      </c>
      <c r="F148" s="6">
        <f t="shared" si="60"/>
        <v>995421</v>
      </c>
      <c r="G148" s="6">
        <f t="shared" si="60"/>
        <v>995421</v>
      </c>
    </row>
    <row r="149" spans="1:7" ht="31.5" x14ac:dyDescent="0.25">
      <c r="A149" s="31"/>
      <c r="B149" s="32"/>
      <c r="C149" s="2">
        <v>372</v>
      </c>
      <c r="D149" s="33" t="s">
        <v>21</v>
      </c>
      <c r="E149" s="8">
        <f t="shared" ref="E149:G149" si="61">SUM(E150)</f>
        <v>995421</v>
      </c>
      <c r="F149" s="8">
        <f t="shared" si="61"/>
        <v>995421</v>
      </c>
      <c r="G149" s="8">
        <f t="shared" si="61"/>
        <v>995421</v>
      </c>
    </row>
    <row r="150" spans="1:7" ht="31.5" x14ac:dyDescent="0.25">
      <c r="A150" s="35"/>
      <c r="B150" s="36"/>
      <c r="C150" s="37">
        <v>3721</v>
      </c>
      <c r="D150" s="38" t="s">
        <v>21</v>
      </c>
      <c r="E150" s="10">
        <v>995421</v>
      </c>
      <c r="F150" s="10">
        <v>995421</v>
      </c>
      <c r="G150" s="10">
        <v>995421</v>
      </c>
    </row>
    <row r="151" spans="1:7" s="40" customFormat="1" x14ac:dyDescent="0.25">
      <c r="A151" s="27"/>
      <c r="B151" s="28"/>
      <c r="C151" s="4">
        <v>38</v>
      </c>
      <c r="D151" s="29"/>
      <c r="E151" s="6">
        <f t="shared" ref="E151:G151" si="62">E152</f>
        <v>530891</v>
      </c>
      <c r="F151" s="6">
        <f t="shared" si="62"/>
        <v>530891</v>
      </c>
      <c r="G151" s="6">
        <f t="shared" si="62"/>
        <v>530891</v>
      </c>
    </row>
    <row r="152" spans="1:7" x14ac:dyDescent="0.25">
      <c r="A152" s="31"/>
      <c r="B152" s="32"/>
      <c r="C152" s="2">
        <v>381</v>
      </c>
      <c r="D152" s="33" t="s">
        <v>16</v>
      </c>
      <c r="E152" s="34">
        <f t="shared" ref="E152:G152" si="63">SUM(E153)</f>
        <v>530891</v>
      </c>
      <c r="F152" s="34">
        <f t="shared" si="63"/>
        <v>530891</v>
      </c>
      <c r="G152" s="34">
        <f t="shared" si="63"/>
        <v>530891</v>
      </c>
    </row>
    <row r="153" spans="1:7" x14ac:dyDescent="0.25">
      <c r="A153" s="35"/>
      <c r="B153" s="36"/>
      <c r="C153" s="37">
        <v>3811</v>
      </c>
      <c r="D153" s="38" t="s">
        <v>16</v>
      </c>
      <c r="E153" s="10">
        <v>530891</v>
      </c>
      <c r="F153" s="10">
        <v>530891</v>
      </c>
      <c r="G153" s="10">
        <v>530891</v>
      </c>
    </row>
    <row r="154" spans="1:7" ht="31.5" x14ac:dyDescent="0.25">
      <c r="A154" s="23" t="s">
        <v>84</v>
      </c>
      <c r="B154" s="50" t="s">
        <v>147</v>
      </c>
      <c r="C154" s="50"/>
      <c r="D154" s="25" t="s">
        <v>205</v>
      </c>
      <c r="E154" s="26">
        <f t="shared" ref="E154:G154" si="64">SUM(E155)</f>
        <v>2654455</v>
      </c>
      <c r="F154" s="26">
        <f t="shared" si="64"/>
        <v>3404340</v>
      </c>
      <c r="G154" s="26">
        <f t="shared" si="64"/>
        <v>3404340</v>
      </c>
    </row>
    <row r="155" spans="1:7" x14ac:dyDescent="0.25">
      <c r="A155" s="27"/>
      <c r="B155" s="28"/>
      <c r="C155" s="28">
        <v>11</v>
      </c>
      <c r="D155" s="29" t="s">
        <v>10</v>
      </c>
      <c r="E155" s="30">
        <f t="shared" ref="E155:G155" si="65">SUM(E157+E162+E166)</f>
        <v>2654455</v>
      </c>
      <c r="F155" s="30">
        <f t="shared" si="65"/>
        <v>3404340</v>
      </c>
      <c r="G155" s="30">
        <f t="shared" si="65"/>
        <v>3404340</v>
      </c>
    </row>
    <row r="156" spans="1:7" x14ac:dyDescent="0.25">
      <c r="A156" s="27"/>
      <c r="B156" s="28"/>
      <c r="C156" s="28">
        <v>32</v>
      </c>
      <c r="D156" s="29"/>
      <c r="E156" s="30">
        <f t="shared" ref="E156:G156" si="66">E157</f>
        <v>26544</v>
      </c>
      <c r="F156" s="30">
        <f t="shared" si="66"/>
        <v>26544</v>
      </c>
      <c r="G156" s="30">
        <f t="shared" si="66"/>
        <v>26544</v>
      </c>
    </row>
    <row r="157" spans="1:7" x14ac:dyDescent="0.25">
      <c r="A157" s="31"/>
      <c r="B157" s="2"/>
      <c r="C157" s="2">
        <v>323</v>
      </c>
      <c r="D157" s="33" t="s">
        <v>148</v>
      </c>
      <c r="E157" s="34">
        <f t="shared" ref="E157:G157" si="67">SUM(E158+E159+E160)</f>
        <v>26544</v>
      </c>
      <c r="F157" s="34">
        <f t="shared" si="67"/>
        <v>26544</v>
      </c>
      <c r="G157" s="34">
        <f t="shared" si="67"/>
        <v>26544</v>
      </c>
    </row>
    <row r="158" spans="1:7" x14ac:dyDescent="0.25">
      <c r="A158" s="35"/>
      <c r="B158" s="42"/>
      <c r="C158" s="42">
        <v>3237</v>
      </c>
      <c r="D158" s="43" t="s">
        <v>28</v>
      </c>
      <c r="E158" s="56">
        <v>13272</v>
      </c>
      <c r="F158" s="56">
        <v>13272</v>
      </c>
      <c r="G158" s="56">
        <v>13272</v>
      </c>
    </row>
    <row r="159" spans="1:7" x14ac:dyDescent="0.25">
      <c r="A159" s="35"/>
      <c r="B159" s="42"/>
      <c r="C159" s="42">
        <v>3239</v>
      </c>
      <c r="D159" s="43" t="s">
        <v>30</v>
      </c>
      <c r="E159" s="56">
        <v>6636</v>
      </c>
      <c r="F159" s="56">
        <v>6636</v>
      </c>
      <c r="G159" s="56">
        <v>6636</v>
      </c>
    </row>
    <row r="160" spans="1:7" x14ac:dyDescent="0.25">
      <c r="A160" s="35"/>
      <c r="B160" s="42"/>
      <c r="C160" s="42">
        <v>3238</v>
      </c>
      <c r="D160" s="38" t="s">
        <v>56</v>
      </c>
      <c r="E160" s="56">
        <v>6636</v>
      </c>
      <c r="F160" s="56">
        <v>6636</v>
      </c>
      <c r="G160" s="56">
        <v>6636</v>
      </c>
    </row>
    <row r="161" spans="1:7" s="40" customFormat="1" x14ac:dyDescent="0.25">
      <c r="A161" s="27"/>
      <c r="B161" s="4"/>
      <c r="C161" s="4">
        <v>35</v>
      </c>
      <c r="D161" s="29"/>
      <c r="E161" s="6">
        <f t="shared" ref="E161:G161" si="68">E162</f>
        <v>238901</v>
      </c>
      <c r="F161" s="6">
        <f t="shared" si="68"/>
        <v>238901</v>
      </c>
      <c r="G161" s="6">
        <f t="shared" si="68"/>
        <v>238901</v>
      </c>
    </row>
    <row r="162" spans="1:7" s="40" customFormat="1" x14ac:dyDescent="0.25">
      <c r="A162" s="31"/>
      <c r="B162" s="32"/>
      <c r="C162" s="2">
        <v>352</v>
      </c>
      <c r="D162" s="33" t="s">
        <v>149</v>
      </c>
      <c r="E162" s="34">
        <f t="shared" ref="E162:G162" si="69">SUM(E163+E164)</f>
        <v>238901</v>
      </c>
      <c r="F162" s="34">
        <f t="shared" si="69"/>
        <v>238901</v>
      </c>
      <c r="G162" s="34">
        <f t="shared" si="69"/>
        <v>238901</v>
      </c>
    </row>
    <row r="163" spans="1:7" ht="31.5" x14ac:dyDescent="0.25">
      <c r="A163" s="35"/>
      <c r="B163" s="36"/>
      <c r="C163" s="42">
        <v>3522</v>
      </c>
      <c r="D163" s="38" t="s">
        <v>163</v>
      </c>
      <c r="E163" s="57">
        <v>185812</v>
      </c>
      <c r="F163" s="57">
        <v>185812</v>
      </c>
      <c r="G163" s="57">
        <v>185812</v>
      </c>
    </row>
    <row r="164" spans="1:7" x14ac:dyDescent="0.25">
      <c r="A164" s="35"/>
      <c r="B164" s="36"/>
      <c r="C164" s="42">
        <v>3523</v>
      </c>
      <c r="D164" s="38" t="s">
        <v>150</v>
      </c>
      <c r="E164" s="57">
        <v>53089</v>
      </c>
      <c r="F164" s="57">
        <v>53089</v>
      </c>
      <c r="G164" s="57">
        <v>53089</v>
      </c>
    </row>
    <row r="165" spans="1:7" s="40" customFormat="1" x14ac:dyDescent="0.25">
      <c r="A165" s="27"/>
      <c r="B165" s="28"/>
      <c r="C165" s="4">
        <v>38</v>
      </c>
      <c r="D165" s="29"/>
      <c r="E165" s="6">
        <f t="shared" ref="E165:G165" si="70">E166</f>
        <v>2389010</v>
      </c>
      <c r="F165" s="6">
        <f t="shared" si="70"/>
        <v>3138895</v>
      </c>
      <c r="G165" s="6">
        <f t="shared" si="70"/>
        <v>3138895</v>
      </c>
    </row>
    <row r="166" spans="1:7" s="40" customFormat="1" ht="63" x14ac:dyDescent="0.25">
      <c r="A166" s="31"/>
      <c r="B166" s="32"/>
      <c r="C166" s="2">
        <v>386</v>
      </c>
      <c r="D166" s="33" t="s">
        <v>151</v>
      </c>
      <c r="E166" s="34">
        <f t="shared" ref="E166:G166" si="71">SUM(E167+E168)</f>
        <v>2389010</v>
      </c>
      <c r="F166" s="34">
        <f t="shared" si="71"/>
        <v>3138895</v>
      </c>
      <c r="G166" s="34">
        <f t="shared" si="71"/>
        <v>3138895</v>
      </c>
    </row>
    <row r="167" spans="1:7" ht="63" x14ac:dyDescent="0.25">
      <c r="A167" s="35"/>
      <c r="B167" s="36"/>
      <c r="C167" s="37">
        <v>3862</v>
      </c>
      <c r="D167" s="38" t="s">
        <v>151</v>
      </c>
      <c r="E167" s="45">
        <v>1811666</v>
      </c>
      <c r="F167" s="45">
        <v>1917845</v>
      </c>
      <c r="G167" s="45">
        <v>1917845</v>
      </c>
    </row>
    <row r="168" spans="1:7" ht="31.5" x14ac:dyDescent="0.25">
      <c r="A168" s="35"/>
      <c r="B168" s="36"/>
      <c r="C168" s="37">
        <v>3863</v>
      </c>
      <c r="D168" s="38" t="s">
        <v>152</v>
      </c>
      <c r="E168" s="45">
        <v>577344</v>
      </c>
      <c r="F168" s="45">
        <v>1221050</v>
      </c>
      <c r="G168" s="45">
        <v>1221050</v>
      </c>
    </row>
    <row r="169" spans="1:7" ht="31.5" x14ac:dyDescent="0.25">
      <c r="A169" s="23" t="s">
        <v>84</v>
      </c>
      <c r="B169" s="24" t="s">
        <v>160</v>
      </c>
      <c r="C169" s="24"/>
      <c r="D169" s="25" t="s">
        <v>161</v>
      </c>
      <c r="E169" s="26">
        <f t="shared" ref="E169:G169" si="72">SUM(E170)</f>
        <v>663614</v>
      </c>
      <c r="F169" s="26">
        <f t="shared" si="72"/>
        <v>530891</v>
      </c>
      <c r="G169" s="26">
        <f t="shared" si="72"/>
        <v>291990</v>
      </c>
    </row>
    <row r="170" spans="1:7" x14ac:dyDescent="0.25">
      <c r="A170" s="27"/>
      <c r="B170" s="28"/>
      <c r="C170" s="28">
        <v>11</v>
      </c>
      <c r="D170" s="29" t="s">
        <v>10</v>
      </c>
      <c r="E170" s="30">
        <f t="shared" ref="E170:G170" si="73">SUM(E172)</f>
        <v>663614</v>
      </c>
      <c r="F170" s="30">
        <f t="shared" si="73"/>
        <v>530891</v>
      </c>
      <c r="G170" s="30">
        <f t="shared" si="73"/>
        <v>291990</v>
      </c>
    </row>
    <row r="171" spans="1:7" x14ac:dyDescent="0.25">
      <c r="A171" s="27"/>
      <c r="B171" s="28"/>
      <c r="C171" s="28">
        <v>35</v>
      </c>
      <c r="D171" s="29"/>
      <c r="E171" s="30">
        <f t="shared" ref="E171:G171" si="74">E172</f>
        <v>663614</v>
      </c>
      <c r="F171" s="30">
        <f t="shared" si="74"/>
        <v>530891</v>
      </c>
      <c r="G171" s="30">
        <f t="shared" si="74"/>
        <v>291990</v>
      </c>
    </row>
    <row r="172" spans="1:7" x14ac:dyDescent="0.25">
      <c r="A172" s="31"/>
      <c r="B172" s="49"/>
      <c r="C172" s="2">
        <v>352</v>
      </c>
      <c r="D172" s="33" t="s">
        <v>162</v>
      </c>
      <c r="E172" s="34">
        <f t="shared" ref="E172:G172" si="75">SUM(E173+E174)</f>
        <v>663614</v>
      </c>
      <c r="F172" s="34">
        <f t="shared" si="75"/>
        <v>530891</v>
      </c>
      <c r="G172" s="34">
        <f t="shared" si="75"/>
        <v>291990</v>
      </c>
    </row>
    <row r="173" spans="1:7" ht="31.5" x14ac:dyDescent="0.25">
      <c r="A173" s="35"/>
      <c r="B173" s="36"/>
      <c r="C173" s="37">
        <v>3522</v>
      </c>
      <c r="D173" s="38" t="s">
        <v>163</v>
      </c>
      <c r="E173" s="58">
        <v>464530</v>
      </c>
      <c r="F173" s="58">
        <v>398168</v>
      </c>
      <c r="G173" s="58">
        <v>199084</v>
      </c>
    </row>
    <row r="174" spans="1:7" ht="31.5" x14ac:dyDescent="0.25">
      <c r="A174" s="35"/>
      <c r="B174" s="36"/>
      <c r="C174" s="37">
        <v>3523</v>
      </c>
      <c r="D174" s="38" t="s">
        <v>164</v>
      </c>
      <c r="E174" s="58">
        <v>199084</v>
      </c>
      <c r="F174" s="58">
        <v>132723</v>
      </c>
      <c r="G174" s="58">
        <v>92906</v>
      </c>
    </row>
    <row r="175" spans="1:7" ht="31.5" x14ac:dyDescent="0.25">
      <c r="A175" s="23" t="s">
        <v>165</v>
      </c>
      <c r="B175" s="50" t="s">
        <v>166</v>
      </c>
      <c r="C175" s="50"/>
      <c r="D175" s="25" t="s">
        <v>237</v>
      </c>
      <c r="E175" s="26">
        <f>E176</f>
        <v>5839804</v>
      </c>
      <c r="F175" s="26">
        <f>F176</f>
        <v>5839804</v>
      </c>
      <c r="G175" s="26">
        <f>G176</f>
        <v>5839804</v>
      </c>
    </row>
    <row r="176" spans="1:7" x14ac:dyDescent="0.25">
      <c r="A176" s="27"/>
      <c r="B176" s="28"/>
      <c r="C176" s="28">
        <v>11</v>
      </c>
      <c r="D176" s="29" t="s">
        <v>10</v>
      </c>
      <c r="E176" s="30">
        <f t="shared" ref="E176:G176" si="76">E178</f>
        <v>5839804</v>
      </c>
      <c r="F176" s="30">
        <f t="shared" si="76"/>
        <v>5839804</v>
      </c>
      <c r="G176" s="30">
        <f t="shared" si="76"/>
        <v>5839804</v>
      </c>
    </row>
    <row r="177" spans="1:7" x14ac:dyDescent="0.25">
      <c r="A177" s="27"/>
      <c r="B177" s="28"/>
      <c r="C177" s="28">
        <v>38</v>
      </c>
      <c r="D177" s="29"/>
      <c r="E177" s="30">
        <f t="shared" ref="E177:G177" si="77">E178</f>
        <v>5839804</v>
      </c>
      <c r="F177" s="30">
        <f t="shared" si="77"/>
        <v>5839804</v>
      </c>
      <c r="G177" s="30">
        <f t="shared" si="77"/>
        <v>5839804</v>
      </c>
    </row>
    <row r="178" spans="1:7" s="40" customFormat="1" x14ac:dyDescent="0.25">
      <c r="A178" s="31"/>
      <c r="B178" s="32"/>
      <c r="C178" s="2">
        <v>381</v>
      </c>
      <c r="D178" s="33" t="s">
        <v>16</v>
      </c>
      <c r="E178" s="8">
        <f>E179</f>
        <v>5839804</v>
      </c>
      <c r="F178" s="8">
        <f>F179</f>
        <v>5839804</v>
      </c>
      <c r="G178" s="8">
        <f>G179</f>
        <v>5839804</v>
      </c>
    </row>
    <row r="179" spans="1:7" x14ac:dyDescent="0.25">
      <c r="A179" s="35"/>
      <c r="B179" s="36"/>
      <c r="C179" s="37">
        <v>3811</v>
      </c>
      <c r="D179" s="38" t="s">
        <v>16</v>
      </c>
      <c r="E179" s="10">
        <v>5839804</v>
      </c>
      <c r="F179" s="10">
        <v>5839804</v>
      </c>
      <c r="G179" s="10">
        <v>5839804</v>
      </c>
    </row>
    <row r="180" spans="1:7" x14ac:dyDescent="0.25">
      <c r="A180" s="23" t="s">
        <v>84</v>
      </c>
      <c r="B180" s="50" t="s">
        <v>170</v>
      </c>
      <c r="C180" s="50"/>
      <c r="D180" s="25" t="s">
        <v>171</v>
      </c>
      <c r="E180" s="26">
        <f>E181+E185+E230</f>
        <v>25636595</v>
      </c>
      <c r="F180" s="26">
        <f>F181+F185+F230</f>
        <v>1411804</v>
      </c>
      <c r="G180" s="26">
        <f>G181+G185+G230</f>
        <v>0</v>
      </c>
    </row>
    <row r="181" spans="1:7" x14ac:dyDescent="0.25">
      <c r="A181" s="27"/>
      <c r="B181" s="28"/>
      <c r="C181" s="28">
        <v>11</v>
      </c>
      <c r="D181" s="29" t="s">
        <v>10</v>
      </c>
      <c r="E181" s="30">
        <f t="shared" ref="E181:G181" si="78">E184</f>
        <v>1301117</v>
      </c>
      <c r="F181" s="30">
        <f t="shared" si="78"/>
        <v>64412</v>
      </c>
      <c r="G181" s="30">
        <f t="shared" si="78"/>
        <v>0</v>
      </c>
    </row>
    <row r="182" spans="1:7" x14ac:dyDescent="0.25">
      <c r="A182" s="27"/>
      <c r="B182" s="28"/>
      <c r="C182" s="28">
        <v>36</v>
      </c>
      <c r="D182" s="29"/>
      <c r="E182" s="30">
        <f t="shared" ref="E182:G182" si="79">E183</f>
        <v>1301117</v>
      </c>
      <c r="F182" s="30">
        <f t="shared" si="79"/>
        <v>64412</v>
      </c>
      <c r="G182" s="30">
        <f t="shared" si="79"/>
        <v>0</v>
      </c>
    </row>
    <row r="183" spans="1:7" ht="31.5" x14ac:dyDescent="0.25">
      <c r="A183" s="31"/>
      <c r="B183" s="32"/>
      <c r="C183" s="32">
        <v>366</v>
      </c>
      <c r="D183" s="33" t="s">
        <v>155</v>
      </c>
      <c r="E183" s="8">
        <f t="shared" ref="E183:G183" si="80">E184</f>
        <v>1301117</v>
      </c>
      <c r="F183" s="8">
        <f t="shared" si="80"/>
        <v>64412</v>
      </c>
      <c r="G183" s="8">
        <f t="shared" si="80"/>
        <v>0</v>
      </c>
    </row>
    <row r="184" spans="1:7" ht="31.5" x14ac:dyDescent="0.25">
      <c r="A184" s="35"/>
      <c r="B184" s="59"/>
      <c r="C184" s="42">
        <v>3661</v>
      </c>
      <c r="D184" s="43" t="s">
        <v>141</v>
      </c>
      <c r="E184" s="44">
        <v>1301117</v>
      </c>
      <c r="F184" s="47">
        <v>64412</v>
      </c>
      <c r="G184" s="47">
        <v>0</v>
      </c>
    </row>
    <row r="185" spans="1:7" x14ac:dyDescent="0.25">
      <c r="A185" s="27"/>
      <c r="B185" s="28"/>
      <c r="C185" s="28">
        <v>12</v>
      </c>
      <c r="D185" s="29" t="s">
        <v>54</v>
      </c>
      <c r="E185" s="30">
        <f>E186+E195+E213+E218+E221+E224</f>
        <v>3651748</v>
      </c>
      <c r="F185" s="30">
        <f>F186+F195+F213+F218+F221+F224</f>
        <v>202109</v>
      </c>
      <c r="G185" s="30">
        <f>G186+G195+G213+G218+G221+G224</f>
        <v>0</v>
      </c>
    </row>
    <row r="186" spans="1:7" x14ac:dyDescent="0.25">
      <c r="A186" s="27"/>
      <c r="B186" s="28"/>
      <c r="C186" s="28">
        <v>31</v>
      </c>
      <c r="D186" s="29"/>
      <c r="E186" s="30">
        <f>E187+E191+E193</f>
        <v>61579</v>
      </c>
      <c r="F186" s="30">
        <f t="shared" ref="F186:G186" si="81">F187+F191+F193</f>
        <v>4867</v>
      </c>
      <c r="G186" s="30">
        <f t="shared" si="81"/>
        <v>0</v>
      </c>
    </row>
    <row r="187" spans="1:7" x14ac:dyDescent="0.25">
      <c r="A187" s="31"/>
      <c r="B187" s="32"/>
      <c r="C187" s="2">
        <v>311</v>
      </c>
      <c r="D187" s="33" t="s">
        <v>85</v>
      </c>
      <c r="E187" s="9">
        <f t="shared" ref="E187:G187" si="82">SUM(E188+E189+E190)</f>
        <v>51531</v>
      </c>
      <c r="F187" s="9">
        <f t="shared" si="82"/>
        <v>4073</v>
      </c>
      <c r="G187" s="9">
        <f t="shared" si="82"/>
        <v>0</v>
      </c>
    </row>
    <row r="188" spans="1:7" x14ac:dyDescent="0.25">
      <c r="A188" s="35"/>
      <c r="B188" s="36"/>
      <c r="C188" s="37">
        <v>3111</v>
      </c>
      <c r="D188" s="38" t="s">
        <v>86</v>
      </c>
      <c r="E188" s="10">
        <v>50436</v>
      </c>
      <c r="F188" s="10">
        <v>3982</v>
      </c>
      <c r="G188" s="10">
        <v>0</v>
      </c>
    </row>
    <row r="189" spans="1:7" x14ac:dyDescent="0.25">
      <c r="A189" s="35"/>
      <c r="B189" s="36"/>
      <c r="C189" s="37">
        <v>3113</v>
      </c>
      <c r="D189" s="38" t="s">
        <v>117</v>
      </c>
      <c r="E189" s="10">
        <v>730</v>
      </c>
      <c r="F189" s="10">
        <v>61</v>
      </c>
      <c r="G189" s="10">
        <v>0</v>
      </c>
    </row>
    <row r="190" spans="1:7" x14ac:dyDescent="0.25">
      <c r="A190" s="35"/>
      <c r="B190" s="36"/>
      <c r="C190" s="37">
        <v>3114</v>
      </c>
      <c r="D190" s="38" t="s">
        <v>118</v>
      </c>
      <c r="E190" s="10">
        <v>365</v>
      </c>
      <c r="F190" s="10">
        <v>30</v>
      </c>
      <c r="G190" s="10">
        <v>0</v>
      </c>
    </row>
    <row r="191" spans="1:7" x14ac:dyDescent="0.25">
      <c r="A191" s="31"/>
      <c r="B191" s="32"/>
      <c r="C191" s="2">
        <v>312</v>
      </c>
      <c r="D191" s="33" t="s">
        <v>89</v>
      </c>
      <c r="E191" s="9">
        <f t="shared" ref="E191:G191" si="83">SUM(E192)</f>
        <v>1559</v>
      </c>
      <c r="F191" s="9">
        <f t="shared" si="83"/>
        <v>130</v>
      </c>
      <c r="G191" s="9">
        <f t="shared" si="83"/>
        <v>0</v>
      </c>
    </row>
    <row r="192" spans="1:7" x14ac:dyDescent="0.25">
      <c r="A192" s="35"/>
      <c r="B192" s="36"/>
      <c r="C192" s="37">
        <v>3121</v>
      </c>
      <c r="D192" s="38" t="s">
        <v>89</v>
      </c>
      <c r="E192" s="10">
        <v>1559</v>
      </c>
      <c r="F192" s="10">
        <v>130</v>
      </c>
      <c r="G192" s="10">
        <v>0</v>
      </c>
    </row>
    <row r="193" spans="1:7" x14ac:dyDescent="0.25">
      <c r="A193" s="31"/>
      <c r="B193" s="32"/>
      <c r="C193" s="2">
        <v>313</v>
      </c>
      <c r="D193" s="33" t="s">
        <v>87</v>
      </c>
      <c r="E193" s="9">
        <f t="shared" ref="E193:G193" si="84">SUM(E194)</f>
        <v>8489</v>
      </c>
      <c r="F193" s="9">
        <f t="shared" si="84"/>
        <v>664</v>
      </c>
      <c r="G193" s="9">
        <f t="shared" si="84"/>
        <v>0</v>
      </c>
    </row>
    <row r="194" spans="1:7" ht="31.5" x14ac:dyDescent="0.25">
      <c r="A194" s="35"/>
      <c r="B194" s="36"/>
      <c r="C194" s="37">
        <v>3132</v>
      </c>
      <c r="D194" s="38" t="s">
        <v>90</v>
      </c>
      <c r="E194" s="10">
        <v>8489</v>
      </c>
      <c r="F194" s="10">
        <v>664</v>
      </c>
      <c r="G194" s="10">
        <v>0</v>
      </c>
    </row>
    <row r="195" spans="1:7" s="40" customFormat="1" x14ac:dyDescent="0.25">
      <c r="A195" s="27"/>
      <c r="B195" s="28"/>
      <c r="C195" s="4">
        <v>32</v>
      </c>
      <c r="D195" s="29"/>
      <c r="E195" s="6">
        <f>E196+E200+E202+E211</f>
        <v>93132</v>
      </c>
      <c r="F195" s="6">
        <f t="shared" ref="F195:G195" si="85">F196+F200+F202+F211</f>
        <v>110</v>
      </c>
      <c r="G195" s="6">
        <f t="shared" si="85"/>
        <v>0</v>
      </c>
    </row>
    <row r="196" spans="1:7" x14ac:dyDescent="0.25">
      <c r="A196" s="31"/>
      <c r="B196" s="32"/>
      <c r="C196" s="2">
        <v>321</v>
      </c>
      <c r="D196" s="33" t="s">
        <v>24</v>
      </c>
      <c r="E196" s="8">
        <f t="shared" ref="E196:G196" si="86">SUM(E197+E198+E199)</f>
        <v>16927</v>
      </c>
      <c r="F196" s="8">
        <f t="shared" si="86"/>
        <v>110</v>
      </c>
      <c r="G196" s="8">
        <f t="shared" si="86"/>
        <v>0</v>
      </c>
    </row>
    <row r="197" spans="1:7" x14ac:dyDescent="0.25">
      <c r="A197" s="35"/>
      <c r="B197" s="36"/>
      <c r="C197" s="37">
        <v>3211</v>
      </c>
      <c r="D197" s="38" t="s">
        <v>25</v>
      </c>
      <c r="E197" s="10">
        <v>13609</v>
      </c>
      <c r="F197" s="10">
        <v>0</v>
      </c>
      <c r="G197" s="10">
        <v>0</v>
      </c>
    </row>
    <row r="198" spans="1:7" ht="31.5" x14ac:dyDescent="0.25">
      <c r="A198" s="35"/>
      <c r="B198" s="36"/>
      <c r="C198" s="37">
        <v>3212</v>
      </c>
      <c r="D198" s="38" t="s">
        <v>91</v>
      </c>
      <c r="E198" s="10">
        <v>1327</v>
      </c>
      <c r="F198" s="10">
        <v>110</v>
      </c>
      <c r="G198" s="10">
        <v>0</v>
      </c>
    </row>
    <row r="199" spans="1:7" x14ac:dyDescent="0.25">
      <c r="A199" s="35"/>
      <c r="B199" s="36"/>
      <c r="C199" s="37">
        <v>3213</v>
      </c>
      <c r="D199" s="38" t="s">
        <v>92</v>
      </c>
      <c r="E199" s="10">
        <v>1991</v>
      </c>
      <c r="F199" s="10">
        <v>0</v>
      </c>
      <c r="G199" s="10">
        <v>0</v>
      </c>
    </row>
    <row r="200" spans="1:7" x14ac:dyDescent="0.25">
      <c r="A200" s="31"/>
      <c r="B200" s="32"/>
      <c r="C200" s="2">
        <v>322</v>
      </c>
      <c r="D200" s="33" t="s">
        <v>58</v>
      </c>
      <c r="E200" s="8">
        <f t="shared" ref="E200:G200" si="87">SUM(E201)</f>
        <v>1991</v>
      </c>
      <c r="F200" s="8">
        <f t="shared" si="87"/>
        <v>0</v>
      </c>
      <c r="G200" s="8">
        <f t="shared" si="87"/>
        <v>0</v>
      </c>
    </row>
    <row r="201" spans="1:7" ht="31.5" x14ac:dyDescent="0.25">
      <c r="A201" s="35"/>
      <c r="B201" s="36"/>
      <c r="C201" s="37">
        <v>3221</v>
      </c>
      <c r="D201" s="38" t="s">
        <v>93</v>
      </c>
      <c r="E201" s="10">
        <v>1991</v>
      </c>
      <c r="F201" s="10">
        <v>0</v>
      </c>
      <c r="G201" s="10">
        <v>0</v>
      </c>
    </row>
    <row r="202" spans="1:7" x14ac:dyDescent="0.25">
      <c r="A202" s="31"/>
      <c r="B202" s="32"/>
      <c r="C202" s="2">
        <v>323</v>
      </c>
      <c r="D202" s="33" t="s">
        <v>27</v>
      </c>
      <c r="E202" s="8">
        <f t="shared" ref="E202:G202" si="88">SUM(E203+E204+E205+E206+E207+E208+E209+E210)</f>
        <v>70232</v>
      </c>
      <c r="F202" s="8">
        <f t="shared" si="88"/>
        <v>0</v>
      </c>
      <c r="G202" s="8">
        <f t="shared" si="88"/>
        <v>0</v>
      </c>
    </row>
    <row r="203" spans="1:7" x14ac:dyDescent="0.25">
      <c r="A203" s="35"/>
      <c r="B203" s="36"/>
      <c r="C203" s="37">
        <v>3231</v>
      </c>
      <c r="D203" s="38" t="s">
        <v>97</v>
      </c>
      <c r="E203" s="10">
        <v>133</v>
      </c>
      <c r="F203" s="10">
        <v>0</v>
      </c>
      <c r="G203" s="10">
        <v>0</v>
      </c>
    </row>
    <row r="204" spans="1:7" ht="31.5" x14ac:dyDescent="0.25">
      <c r="A204" s="35"/>
      <c r="B204" s="60"/>
      <c r="C204" s="61">
        <v>3232</v>
      </c>
      <c r="D204" s="62" t="s">
        <v>126</v>
      </c>
      <c r="E204" s="10">
        <v>133</v>
      </c>
      <c r="F204" s="10">
        <v>0</v>
      </c>
      <c r="G204" s="10">
        <v>0</v>
      </c>
    </row>
    <row r="205" spans="1:7" x14ac:dyDescent="0.25">
      <c r="A205" s="35"/>
      <c r="B205" s="36"/>
      <c r="C205" s="37">
        <v>3233</v>
      </c>
      <c r="D205" s="38" t="s">
        <v>43</v>
      </c>
      <c r="E205" s="10">
        <v>40348</v>
      </c>
      <c r="F205" s="10">
        <v>0</v>
      </c>
      <c r="G205" s="10">
        <v>0</v>
      </c>
    </row>
    <row r="206" spans="1:7" x14ac:dyDescent="0.25">
      <c r="A206" s="35"/>
      <c r="B206" s="60"/>
      <c r="C206" s="61">
        <v>3234</v>
      </c>
      <c r="D206" s="62" t="s">
        <v>99</v>
      </c>
      <c r="E206" s="10">
        <v>0</v>
      </c>
      <c r="F206" s="10">
        <v>0</v>
      </c>
      <c r="G206" s="10">
        <v>0</v>
      </c>
    </row>
    <row r="207" spans="1:7" x14ac:dyDescent="0.25">
      <c r="A207" s="35"/>
      <c r="B207" s="36"/>
      <c r="C207" s="37">
        <v>3235</v>
      </c>
      <c r="D207" s="38" t="s">
        <v>29</v>
      </c>
      <c r="E207" s="10">
        <v>2190</v>
      </c>
      <c r="F207" s="10">
        <v>0</v>
      </c>
      <c r="G207" s="10">
        <v>0</v>
      </c>
    </row>
    <row r="208" spans="1:7" x14ac:dyDescent="0.25">
      <c r="A208" s="35"/>
      <c r="B208" s="36"/>
      <c r="C208" s="36">
        <v>3237</v>
      </c>
      <c r="D208" s="38" t="s">
        <v>28</v>
      </c>
      <c r="E208" s="10">
        <v>24886</v>
      </c>
      <c r="F208" s="10">
        <v>0</v>
      </c>
      <c r="G208" s="10">
        <v>0</v>
      </c>
    </row>
    <row r="209" spans="1:7" x14ac:dyDescent="0.25">
      <c r="A209" s="35"/>
      <c r="B209" s="46"/>
      <c r="C209" s="46">
        <v>3238</v>
      </c>
      <c r="D209" s="43" t="s">
        <v>56</v>
      </c>
      <c r="E209" s="10">
        <v>0</v>
      </c>
      <c r="F209" s="10">
        <v>0</v>
      </c>
      <c r="G209" s="10">
        <v>0</v>
      </c>
    </row>
    <row r="210" spans="1:7" x14ac:dyDescent="0.25">
      <c r="A210" s="35"/>
      <c r="B210" s="36"/>
      <c r="C210" s="37">
        <v>3239</v>
      </c>
      <c r="D210" s="38" t="s">
        <v>30</v>
      </c>
      <c r="E210" s="10">
        <v>2542</v>
      </c>
      <c r="F210" s="10">
        <v>0</v>
      </c>
      <c r="G210" s="10">
        <v>0</v>
      </c>
    </row>
    <row r="211" spans="1:7" ht="31.5" x14ac:dyDescent="0.25">
      <c r="A211" s="31"/>
      <c r="B211" s="32"/>
      <c r="C211" s="2">
        <v>329</v>
      </c>
      <c r="D211" s="33" t="s">
        <v>31</v>
      </c>
      <c r="E211" s="8">
        <f t="shared" ref="E211:G211" si="89">SUM(E212)</f>
        <v>3982</v>
      </c>
      <c r="F211" s="8">
        <f t="shared" si="89"/>
        <v>0</v>
      </c>
      <c r="G211" s="8">
        <f t="shared" si="89"/>
        <v>0</v>
      </c>
    </row>
    <row r="212" spans="1:7" x14ac:dyDescent="0.25">
      <c r="A212" s="35"/>
      <c r="B212" s="36"/>
      <c r="C212" s="37">
        <v>3293</v>
      </c>
      <c r="D212" s="38" t="s">
        <v>32</v>
      </c>
      <c r="E212" s="10">
        <v>3982</v>
      </c>
      <c r="F212" s="10">
        <v>0</v>
      </c>
      <c r="G212" s="10">
        <v>0</v>
      </c>
    </row>
    <row r="213" spans="1:7" s="40" customFormat="1" x14ac:dyDescent="0.25">
      <c r="A213" s="27"/>
      <c r="B213" s="28"/>
      <c r="C213" s="4">
        <v>36</v>
      </c>
      <c r="D213" s="29"/>
      <c r="E213" s="6">
        <f>E214+E216</f>
        <v>3029331</v>
      </c>
      <c r="F213" s="6">
        <f t="shared" ref="F213:G213" si="90">F214+F216</f>
        <v>185584</v>
      </c>
      <c r="G213" s="6">
        <f t="shared" si="90"/>
        <v>0</v>
      </c>
    </row>
    <row r="214" spans="1:7" ht="31.5" x14ac:dyDescent="0.25">
      <c r="A214" s="31"/>
      <c r="B214" s="32"/>
      <c r="C214" s="2">
        <v>366</v>
      </c>
      <c r="D214" s="33" t="s">
        <v>155</v>
      </c>
      <c r="E214" s="8">
        <f t="shared" ref="E214:G214" si="91">SUM(E215)</f>
        <v>2978823</v>
      </c>
      <c r="F214" s="8">
        <f t="shared" si="91"/>
        <v>183798</v>
      </c>
      <c r="G214" s="8">
        <f t="shared" si="91"/>
        <v>0</v>
      </c>
    </row>
    <row r="215" spans="1:7" ht="31.5" x14ac:dyDescent="0.25">
      <c r="A215" s="35"/>
      <c r="B215" s="46"/>
      <c r="C215" s="42">
        <v>3661</v>
      </c>
      <c r="D215" s="63" t="s">
        <v>141</v>
      </c>
      <c r="E215" s="10">
        <v>2978823</v>
      </c>
      <c r="F215" s="10">
        <v>183798</v>
      </c>
      <c r="G215" s="10">
        <v>0</v>
      </c>
    </row>
    <row r="216" spans="1:7" s="40" customFormat="1" x14ac:dyDescent="0.25">
      <c r="A216" s="31"/>
      <c r="B216" s="2"/>
      <c r="C216" s="2">
        <v>363</v>
      </c>
      <c r="D216" s="64" t="s">
        <v>11</v>
      </c>
      <c r="E216" s="8">
        <f t="shared" ref="E216:G216" si="92">SUM(E217)</f>
        <v>50508</v>
      </c>
      <c r="F216" s="8">
        <f t="shared" si="92"/>
        <v>1786</v>
      </c>
      <c r="G216" s="8">
        <f t="shared" si="92"/>
        <v>0</v>
      </c>
    </row>
    <row r="217" spans="1:7" x14ac:dyDescent="0.25">
      <c r="A217" s="35"/>
      <c r="B217" s="3"/>
      <c r="C217" s="3">
        <v>3631</v>
      </c>
      <c r="D217" s="65" t="s">
        <v>12</v>
      </c>
      <c r="E217" s="10">
        <v>50508</v>
      </c>
      <c r="F217" s="10">
        <v>1786</v>
      </c>
      <c r="G217" s="10">
        <v>0</v>
      </c>
    </row>
    <row r="218" spans="1:7" s="40" customFormat="1" x14ac:dyDescent="0.25">
      <c r="A218" s="27"/>
      <c r="B218" s="4"/>
      <c r="C218" s="4">
        <v>35</v>
      </c>
      <c r="D218" s="66"/>
      <c r="E218" s="6">
        <f t="shared" ref="E218:G218" si="93">E219</f>
        <v>291952</v>
      </c>
      <c r="F218" s="6">
        <f t="shared" si="93"/>
        <v>10324</v>
      </c>
      <c r="G218" s="6">
        <f t="shared" si="93"/>
        <v>0</v>
      </c>
    </row>
    <row r="219" spans="1:7" s="40" customFormat="1" ht="47.25" x14ac:dyDescent="0.25">
      <c r="A219" s="31"/>
      <c r="B219" s="32"/>
      <c r="C219" s="32">
        <v>352</v>
      </c>
      <c r="D219" s="33" t="s">
        <v>173</v>
      </c>
      <c r="E219" s="8">
        <f t="shared" ref="E219:G219" si="94">SUM(E220)</f>
        <v>291952</v>
      </c>
      <c r="F219" s="8">
        <f t="shared" si="94"/>
        <v>10324</v>
      </c>
      <c r="G219" s="8">
        <f t="shared" si="94"/>
        <v>0</v>
      </c>
    </row>
    <row r="220" spans="1:7" ht="31.5" x14ac:dyDescent="0.25">
      <c r="A220" s="35"/>
      <c r="B220" s="36"/>
      <c r="C220" s="36">
        <v>3522</v>
      </c>
      <c r="D220" s="38" t="s">
        <v>163</v>
      </c>
      <c r="E220" s="10">
        <v>291952</v>
      </c>
      <c r="F220" s="10">
        <v>10324</v>
      </c>
      <c r="G220" s="10">
        <v>0</v>
      </c>
    </row>
    <row r="221" spans="1:7" s="40" customFormat="1" x14ac:dyDescent="0.25">
      <c r="A221" s="27"/>
      <c r="B221" s="28"/>
      <c r="C221" s="28">
        <v>38</v>
      </c>
      <c r="D221" s="29"/>
      <c r="E221" s="6">
        <f t="shared" ref="E221:G222" si="95">E222</f>
        <v>55507</v>
      </c>
      <c r="F221" s="6">
        <f t="shared" si="95"/>
        <v>1224</v>
      </c>
      <c r="G221" s="6">
        <f t="shared" si="95"/>
        <v>0</v>
      </c>
    </row>
    <row r="222" spans="1:7" x14ac:dyDescent="0.25">
      <c r="A222" s="31"/>
      <c r="B222" s="32"/>
      <c r="C222" s="2">
        <v>381</v>
      </c>
      <c r="D222" s="33" t="s">
        <v>40</v>
      </c>
      <c r="E222" s="8">
        <f>E223</f>
        <v>55507</v>
      </c>
      <c r="F222" s="8">
        <f t="shared" si="95"/>
        <v>1224</v>
      </c>
      <c r="G222" s="8">
        <f t="shared" si="95"/>
        <v>0</v>
      </c>
    </row>
    <row r="223" spans="1:7" x14ac:dyDescent="0.25">
      <c r="A223" s="35"/>
      <c r="B223" s="46"/>
      <c r="C223" s="42">
        <v>3811</v>
      </c>
      <c r="D223" s="43" t="s">
        <v>16</v>
      </c>
      <c r="E223" s="10">
        <v>55507</v>
      </c>
      <c r="F223" s="10">
        <v>1224</v>
      </c>
      <c r="G223" s="10">
        <v>0</v>
      </c>
    </row>
    <row r="224" spans="1:7" s="40" customFormat="1" x14ac:dyDescent="0.25">
      <c r="A224" s="27"/>
      <c r="B224" s="28"/>
      <c r="C224" s="4">
        <v>42</v>
      </c>
      <c r="D224" s="29"/>
      <c r="E224" s="6">
        <f>E225+E228</f>
        <v>120247</v>
      </c>
      <c r="F224" s="6">
        <f t="shared" ref="F224:G224" si="96">F225+F228</f>
        <v>0</v>
      </c>
      <c r="G224" s="6">
        <f t="shared" si="96"/>
        <v>0</v>
      </c>
    </row>
    <row r="225" spans="1:7" x14ac:dyDescent="0.25">
      <c r="A225" s="31"/>
      <c r="B225" s="32"/>
      <c r="C225" s="2">
        <v>422</v>
      </c>
      <c r="D225" s="33" t="s">
        <v>109</v>
      </c>
      <c r="E225" s="8">
        <f t="shared" ref="E225:G225" si="97">SUM(E226+E227)</f>
        <v>3982</v>
      </c>
      <c r="F225" s="8">
        <f t="shared" si="97"/>
        <v>0</v>
      </c>
      <c r="G225" s="8">
        <f t="shared" si="97"/>
        <v>0</v>
      </c>
    </row>
    <row r="226" spans="1:7" x14ac:dyDescent="0.25">
      <c r="A226" s="35"/>
      <c r="B226" s="36"/>
      <c r="C226" s="36">
        <v>4221</v>
      </c>
      <c r="D226" s="38" t="s">
        <v>62</v>
      </c>
      <c r="E226" s="10">
        <v>1991</v>
      </c>
      <c r="F226" s="10">
        <v>0</v>
      </c>
      <c r="G226" s="10">
        <v>0</v>
      </c>
    </row>
    <row r="227" spans="1:7" x14ac:dyDescent="0.25">
      <c r="A227" s="35"/>
      <c r="B227" s="36"/>
      <c r="C227" s="36">
        <v>4222</v>
      </c>
      <c r="D227" s="38" t="s">
        <v>110</v>
      </c>
      <c r="E227" s="10">
        <v>1991</v>
      </c>
      <c r="F227" s="10">
        <v>0</v>
      </c>
      <c r="G227" s="10">
        <v>0</v>
      </c>
    </row>
    <row r="228" spans="1:7" x14ac:dyDescent="0.25">
      <c r="A228" s="31"/>
      <c r="B228" s="32"/>
      <c r="C228" s="2">
        <v>426</v>
      </c>
      <c r="D228" s="33" t="s">
        <v>174</v>
      </c>
      <c r="E228" s="8">
        <f t="shared" ref="E228:G228" si="98">SUM(E229)</f>
        <v>116265</v>
      </c>
      <c r="F228" s="8">
        <f t="shared" si="98"/>
        <v>0</v>
      </c>
      <c r="G228" s="8">
        <f t="shared" si="98"/>
        <v>0</v>
      </c>
    </row>
    <row r="229" spans="1:7" x14ac:dyDescent="0.25">
      <c r="A229" s="35"/>
      <c r="B229" s="36"/>
      <c r="C229" s="37">
        <v>4262</v>
      </c>
      <c r="D229" s="38" t="s">
        <v>112</v>
      </c>
      <c r="E229" s="10">
        <v>116265</v>
      </c>
      <c r="F229" s="10">
        <v>0</v>
      </c>
      <c r="G229" s="10">
        <v>0</v>
      </c>
    </row>
    <row r="230" spans="1:7" x14ac:dyDescent="0.25">
      <c r="A230" s="27"/>
      <c r="B230" s="28"/>
      <c r="C230" s="28">
        <v>561</v>
      </c>
      <c r="D230" s="29" t="s">
        <v>114</v>
      </c>
      <c r="E230" s="30">
        <f>SUM(E232+E236+E238+E241+E245+E247+E255+E258+E261+E264+E267+E270)</f>
        <v>20683730</v>
      </c>
      <c r="F230" s="30">
        <f>SUM(F232+F236+F238+F241+F245+F247+F255+F258+F261+F264+F267+F270)</f>
        <v>1145283</v>
      </c>
      <c r="G230" s="30">
        <f>SUM(G232+G236+G238+G241+G245+G247+G255+G258+G261+G264+G267+G270)</f>
        <v>0</v>
      </c>
    </row>
    <row r="231" spans="1:7" x14ac:dyDescent="0.25">
      <c r="A231" s="27"/>
      <c r="B231" s="28"/>
      <c r="C231" s="28">
        <v>31</v>
      </c>
      <c r="D231" s="29"/>
      <c r="E231" s="30">
        <f>E232+E236+E238</f>
        <v>348791</v>
      </c>
      <c r="F231" s="30">
        <f t="shared" ref="F231:G231" si="99">F232+F236+F238</f>
        <v>27576</v>
      </c>
      <c r="G231" s="30">
        <f t="shared" si="99"/>
        <v>0</v>
      </c>
    </row>
    <row r="232" spans="1:7" x14ac:dyDescent="0.25">
      <c r="A232" s="31"/>
      <c r="B232" s="32"/>
      <c r="C232" s="2">
        <v>311</v>
      </c>
      <c r="D232" s="33" t="s">
        <v>85</v>
      </c>
      <c r="E232" s="9">
        <f t="shared" ref="E232:G232" si="100">SUM(E233+E234+E235)</f>
        <v>292591</v>
      </c>
      <c r="F232" s="9">
        <f t="shared" si="100"/>
        <v>23080</v>
      </c>
      <c r="G232" s="9">
        <f t="shared" si="100"/>
        <v>0</v>
      </c>
    </row>
    <row r="233" spans="1:7" x14ac:dyDescent="0.25">
      <c r="A233" s="35"/>
      <c r="B233" s="60"/>
      <c r="C233" s="61">
        <v>3111</v>
      </c>
      <c r="D233" s="62" t="s">
        <v>86</v>
      </c>
      <c r="E233" s="15">
        <v>286384</v>
      </c>
      <c r="F233" s="67">
        <v>22563</v>
      </c>
      <c r="G233" s="67">
        <v>0</v>
      </c>
    </row>
    <row r="234" spans="1:7" x14ac:dyDescent="0.25">
      <c r="A234" s="35"/>
      <c r="B234" s="60"/>
      <c r="C234" s="61">
        <v>3113</v>
      </c>
      <c r="D234" s="62" t="s">
        <v>117</v>
      </c>
      <c r="E234" s="67">
        <v>4137</v>
      </c>
      <c r="F234" s="67">
        <v>345</v>
      </c>
      <c r="G234" s="67">
        <v>0</v>
      </c>
    </row>
    <row r="235" spans="1:7" x14ac:dyDescent="0.25">
      <c r="A235" s="35"/>
      <c r="B235" s="60"/>
      <c r="C235" s="61">
        <v>3114</v>
      </c>
      <c r="D235" s="62" t="s">
        <v>118</v>
      </c>
      <c r="E235" s="67">
        <v>2070</v>
      </c>
      <c r="F235" s="67">
        <v>172</v>
      </c>
      <c r="G235" s="67">
        <v>0</v>
      </c>
    </row>
    <row r="236" spans="1:7" x14ac:dyDescent="0.25">
      <c r="A236" s="31"/>
      <c r="B236" s="32"/>
      <c r="C236" s="2">
        <v>312</v>
      </c>
      <c r="D236" s="33" t="s">
        <v>89</v>
      </c>
      <c r="E236" s="9">
        <f t="shared" ref="E236:G236" si="101">SUM(E237)</f>
        <v>8096</v>
      </c>
      <c r="F236" s="9">
        <f t="shared" si="101"/>
        <v>736</v>
      </c>
      <c r="G236" s="9">
        <f t="shared" si="101"/>
        <v>0</v>
      </c>
    </row>
    <row r="237" spans="1:7" x14ac:dyDescent="0.25">
      <c r="A237" s="35"/>
      <c r="B237" s="60"/>
      <c r="C237" s="61">
        <v>3121</v>
      </c>
      <c r="D237" s="62" t="s">
        <v>89</v>
      </c>
      <c r="E237" s="67">
        <v>8096</v>
      </c>
      <c r="F237" s="67">
        <v>736</v>
      </c>
      <c r="G237" s="67">
        <v>0</v>
      </c>
    </row>
    <row r="238" spans="1:7" x14ac:dyDescent="0.25">
      <c r="A238" s="31"/>
      <c r="B238" s="32"/>
      <c r="C238" s="2">
        <v>313</v>
      </c>
      <c r="D238" s="33" t="s">
        <v>87</v>
      </c>
      <c r="E238" s="9">
        <f t="shared" ref="E238:G238" si="102">SUM(E239)</f>
        <v>48104</v>
      </c>
      <c r="F238" s="9">
        <f t="shared" si="102"/>
        <v>3760</v>
      </c>
      <c r="G238" s="9">
        <f t="shared" si="102"/>
        <v>0</v>
      </c>
    </row>
    <row r="239" spans="1:7" ht="31.5" x14ac:dyDescent="0.25">
      <c r="A239" s="35"/>
      <c r="B239" s="60"/>
      <c r="C239" s="61">
        <v>3132</v>
      </c>
      <c r="D239" s="62" t="s">
        <v>90</v>
      </c>
      <c r="E239" s="67">
        <v>48104</v>
      </c>
      <c r="F239" s="67">
        <v>3760</v>
      </c>
      <c r="G239" s="67">
        <v>0</v>
      </c>
    </row>
    <row r="240" spans="1:7" s="40" customFormat="1" x14ac:dyDescent="0.25">
      <c r="A240" s="27"/>
      <c r="B240" s="68"/>
      <c r="C240" s="69">
        <v>32</v>
      </c>
      <c r="D240" s="70"/>
      <c r="E240" s="6">
        <f>E241+E245+E247+E255</f>
        <v>516020</v>
      </c>
      <c r="F240" s="6">
        <f t="shared" ref="F240:G240" si="103">F241+F245+F247+F255</f>
        <v>627</v>
      </c>
      <c r="G240" s="6">
        <f t="shared" si="103"/>
        <v>0</v>
      </c>
    </row>
    <row r="241" spans="1:7" x14ac:dyDescent="0.25">
      <c r="A241" s="31"/>
      <c r="B241" s="32"/>
      <c r="C241" s="2">
        <v>321</v>
      </c>
      <c r="D241" s="33" t="s">
        <v>24</v>
      </c>
      <c r="E241" s="8">
        <f t="shared" ref="E241:G241" si="104">SUM(E242+E243+E244)</f>
        <v>95930</v>
      </c>
      <c r="F241" s="8">
        <f t="shared" si="104"/>
        <v>627</v>
      </c>
      <c r="G241" s="8">
        <f t="shared" si="104"/>
        <v>0</v>
      </c>
    </row>
    <row r="242" spans="1:7" x14ac:dyDescent="0.25">
      <c r="A242" s="35"/>
      <c r="B242" s="60"/>
      <c r="C242" s="61">
        <v>3211</v>
      </c>
      <c r="D242" s="62" t="s">
        <v>25</v>
      </c>
      <c r="E242" s="67">
        <v>77128</v>
      </c>
      <c r="F242" s="67">
        <v>0</v>
      </c>
      <c r="G242" s="67">
        <v>0</v>
      </c>
    </row>
    <row r="243" spans="1:7" ht="31.5" x14ac:dyDescent="0.25">
      <c r="A243" s="35"/>
      <c r="B243" s="60"/>
      <c r="C243" s="61">
        <v>3212</v>
      </c>
      <c r="D243" s="62" t="s">
        <v>91</v>
      </c>
      <c r="E243" s="67">
        <v>7521</v>
      </c>
      <c r="F243" s="67">
        <v>627</v>
      </c>
      <c r="G243" s="67">
        <v>0</v>
      </c>
    </row>
    <row r="244" spans="1:7" x14ac:dyDescent="0.25">
      <c r="A244" s="35"/>
      <c r="B244" s="60"/>
      <c r="C244" s="61">
        <v>3213</v>
      </c>
      <c r="D244" s="62" t="s">
        <v>92</v>
      </c>
      <c r="E244" s="67">
        <v>11281</v>
      </c>
      <c r="F244" s="67">
        <v>0</v>
      </c>
      <c r="G244" s="67">
        <v>0</v>
      </c>
    </row>
    <row r="245" spans="1:7" x14ac:dyDescent="0.25">
      <c r="A245" s="31"/>
      <c r="B245" s="32"/>
      <c r="C245" s="2">
        <v>322</v>
      </c>
      <c r="D245" s="33" t="s">
        <v>58</v>
      </c>
      <c r="E245" s="8">
        <f t="shared" ref="E245:G245" si="105">SUM(E246)</f>
        <v>3756</v>
      </c>
      <c r="F245" s="8">
        <f t="shared" si="105"/>
        <v>0</v>
      </c>
      <c r="G245" s="8">
        <f t="shared" si="105"/>
        <v>0</v>
      </c>
    </row>
    <row r="246" spans="1:7" ht="31.5" x14ac:dyDescent="0.25">
      <c r="A246" s="35"/>
      <c r="B246" s="71"/>
      <c r="C246" s="72">
        <v>3221</v>
      </c>
      <c r="D246" s="73" t="s">
        <v>93</v>
      </c>
      <c r="E246" s="67">
        <v>3756</v>
      </c>
      <c r="F246" s="67">
        <v>0</v>
      </c>
      <c r="G246" s="67">
        <v>0</v>
      </c>
    </row>
    <row r="247" spans="1:7" x14ac:dyDescent="0.25">
      <c r="A247" s="31"/>
      <c r="B247" s="32"/>
      <c r="C247" s="2">
        <v>323</v>
      </c>
      <c r="D247" s="33" t="s">
        <v>27</v>
      </c>
      <c r="E247" s="8">
        <f>SUM(E248+E249+E250+E251+E252+E253+E254)</f>
        <v>393771</v>
      </c>
      <c r="F247" s="8">
        <f t="shared" ref="F247:G247" si="106">SUM(F248+F249+F250+F251+F252+F253+F254)</f>
        <v>0</v>
      </c>
      <c r="G247" s="8">
        <f t="shared" si="106"/>
        <v>0</v>
      </c>
    </row>
    <row r="248" spans="1:7" x14ac:dyDescent="0.25">
      <c r="A248" s="35"/>
      <c r="B248" s="60"/>
      <c r="C248" s="61">
        <v>3231</v>
      </c>
      <c r="D248" s="62" t="s">
        <v>97</v>
      </c>
      <c r="E248" s="67">
        <v>753</v>
      </c>
      <c r="F248" s="67">
        <v>0</v>
      </c>
      <c r="G248" s="67">
        <v>0</v>
      </c>
    </row>
    <row r="249" spans="1:7" ht="31.5" x14ac:dyDescent="0.25">
      <c r="A249" s="35"/>
      <c r="B249" s="60"/>
      <c r="C249" s="61">
        <v>3232</v>
      </c>
      <c r="D249" s="62" t="s">
        <v>126</v>
      </c>
      <c r="E249" s="67">
        <v>753</v>
      </c>
      <c r="F249" s="67">
        <v>0</v>
      </c>
      <c r="G249" s="67">
        <v>0</v>
      </c>
    </row>
    <row r="250" spans="1:7" x14ac:dyDescent="0.25">
      <c r="A250" s="35"/>
      <c r="B250" s="60"/>
      <c r="C250" s="61">
        <v>3233</v>
      </c>
      <c r="D250" s="62" t="s">
        <v>43</v>
      </c>
      <c r="E250" s="67">
        <v>224434</v>
      </c>
      <c r="F250" s="67">
        <v>0</v>
      </c>
      <c r="G250" s="67">
        <v>0</v>
      </c>
    </row>
    <row r="251" spans="1:7" x14ac:dyDescent="0.25">
      <c r="A251" s="35"/>
      <c r="B251" s="60"/>
      <c r="C251" s="61">
        <v>3235</v>
      </c>
      <c r="D251" s="62" t="s">
        <v>29</v>
      </c>
      <c r="E251" s="67">
        <v>12410</v>
      </c>
      <c r="F251" s="67">
        <v>0</v>
      </c>
      <c r="G251" s="67">
        <v>0</v>
      </c>
    </row>
    <row r="252" spans="1:7" x14ac:dyDescent="0.25">
      <c r="A252" s="35"/>
      <c r="B252" s="46"/>
      <c r="C252" s="46">
        <v>3237</v>
      </c>
      <c r="D252" s="43" t="s">
        <v>28</v>
      </c>
      <c r="E252" s="67">
        <v>141018</v>
      </c>
      <c r="F252" s="67">
        <v>0</v>
      </c>
      <c r="G252" s="67">
        <v>0</v>
      </c>
    </row>
    <row r="253" spans="1:7" x14ac:dyDescent="0.25">
      <c r="A253" s="35"/>
      <c r="B253" s="46"/>
      <c r="C253" s="46">
        <v>3238</v>
      </c>
      <c r="D253" s="43" t="s">
        <v>56</v>
      </c>
      <c r="E253" s="67">
        <v>0</v>
      </c>
      <c r="F253" s="67">
        <v>0</v>
      </c>
      <c r="G253" s="67">
        <v>0</v>
      </c>
    </row>
    <row r="254" spans="1:7" x14ac:dyDescent="0.25">
      <c r="A254" s="35"/>
      <c r="B254" s="60"/>
      <c r="C254" s="61">
        <v>3239</v>
      </c>
      <c r="D254" s="62" t="s">
        <v>30</v>
      </c>
      <c r="E254" s="67">
        <v>14403</v>
      </c>
      <c r="F254" s="67">
        <v>0</v>
      </c>
      <c r="G254" s="67">
        <v>0</v>
      </c>
    </row>
    <row r="255" spans="1:7" ht="31.5" x14ac:dyDescent="0.25">
      <c r="A255" s="31"/>
      <c r="B255" s="32"/>
      <c r="C255" s="2">
        <v>329</v>
      </c>
      <c r="D255" s="33" t="s">
        <v>31</v>
      </c>
      <c r="E255" s="8">
        <f t="shared" ref="E255:G255" si="107">SUM(E256)</f>
        <v>22563</v>
      </c>
      <c r="F255" s="8">
        <f t="shared" si="107"/>
        <v>0</v>
      </c>
      <c r="G255" s="8">
        <f t="shared" si="107"/>
        <v>0</v>
      </c>
    </row>
    <row r="256" spans="1:7" x14ac:dyDescent="0.25">
      <c r="A256" s="35"/>
      <c r="B256" s="60"/>
      <c r="C256" s="61">
        <v>3293</v>
      </c>
      <c r="D256" s="62" t="s">
        <v>32</v>
      </c>
      <c r="E256" s="67">
        <v>22563</v>
      </c>
      <c r="F256" s="67">
        <v>0</v>
      </c>
      <c r="G256" s="67">
        <v>0</v>
      </c>
    </row>
    <row r="257" spans="1:7" s="40" customFormat="1" x14ac:dyDescent="0.25">
      <c r="A257" s="27"/>
      <c r="B257" s="68"/>
      <c r="C257" s="69">
        <v>35</v>
      </c>
      <c r="D257" s="70"/>
      <c r="E257" s="6">
        <f t="shared" ref="E257:G257" si="108">E258</f>
        <v>1654396</v>
      </c>
      <c r="F257" s="6">
        <f t="shared" si="108"/>
        <v>58504</v>
      </c>
      <c r="G257" s="6">
        <f t="shared" si="108"/>
        <v>0</v>
      </c>
    </row>
    <row r="258" spans="1:7" s="40" customFormat="1" ht="47.25" x14ac:dyDescent="0.25">
      <c r="A258" s="31"/>
      <c r="B258" s="32"/>
      <c r="C258" s="32">
        <v>353</v>
      </c>
      <c r="D258" s="33" t="s">
        <v>175</v>
      </c>
      <c r="E258" s="8">
        <f t="shared" ref="E258:G258" si="109">SUM(E259)</f>
        <v>1654396</v>
      </c>
      <c r="F258" s="8">
        <f t="shared" si="109"/>
        <v>58504</v>
      </c>
      <c r="G258" s="8">
        <f t="shared" si="109"/>
        <v>0</v>
      </c>
    </row>
    <row r="259" spans="1:7" ht="31.5" x14ac:dyDescent="0.25">
      <c r="A259" s="35"/>
      <c r="B259" s="46"/>
      <c r="C259" s="46">
        <v>3531</v>
      </c>
      <c r="D259" s="43" t="s">
        <v>176</v>
      </c>
      <c r="E259" s="67">
        <v>1654396</v>
      </c>
      <c r="F259" s="67">
        <v>58504</v>
      </c>
      <c r="G259" s="67">
        <v>0</v>
      </c>
    </row>
    <row r="260" spans="1:7" s="40" customFormat="1" x14ac:dyDescent="0.25">
      <c r="A260" s="27"/>
      <c r="B260" s="28"/>
      <c r="C260" s="28">
        <v>36</v>
      </c>
      <c r="D260" s="29"/>
      <c r="E260" s="6">
        <f t="shared" ref="E260:G260" si="110">E261</f>
        <v>17168584</v>
      </c>
      <c r="F260" s="6">
        <f t="shared" si="110"/>
        <v>1051641</v>
      </c>
      <c r="G260" s="6">
        <f t="shared" si="110"/>
        <v>0</v>
      </c>
    </row>
    <row r="261" spans="1:7" ht="31.5" x14ac:dyDescent="0.25">
      <c r="A261" s="31"/>
      <c r="B261" s="32"/>
      <c r="C261" s="2">
        <v>368</v>
      </c>
      <c r="D261" s="33" t="s">
        <v>172</v>
      </c>
      <c r="E261" s="8">
        <f t="shared" ref="E261:G261" si="111">SUM(E262)</f>
        <v>17168584</v>
      </c>
      <c r="F261" s="8">
        <f t="shared" si="111"/>
        <v>1051641</v>
      </c>
      <c r="G261" s="8">
        <f t="shared" si="111"/>
        <v>0</v>
      </c>
    </row>
    <row r="262" spans="1:7" ht="31.5" x14ac:dyDescent="0.25">
      <c r="A262" s="35"/>
      <c r="B262" s="46"/>
      <c r="C262" s="46">
        <v>3681</v>
      </c>
      <c r="D262" s="74" t="s">
        <v>141</v>
      </c>
      <c r="E262" s="15">
        <v>17168584</v>
      </c>
      <c r="F262" s="67">
        <v>1051641</v>
      </c>
      <c r="G262" s="67">
        <v>0</v>
      </c>
    </row>
    <row r="263" spans="1:7" s="40" customFormat="1" x14ac:dyDescent="0.25">
      <c r="A263" s="27"/>
      <c r="B263" s="28"/>
      <c r="C263" s="28">
        <v>38</v>
      </c>
      <c r="D263" s="75"/>
      <c r="E263" s="6">
        <f t="shared" ref="E263:G263" si="112">E264</f>
        <v>314539</v>
      </c>
      <c r="F263" s="6">
        <f t="shared" si="112"/>
        <v>6935</v>
      </c>
      <c r="G263" s="6">
        <f t="shared" si="112"/>
        <v>0</v>
      </c>
    </row>
    <row r="264" spans="1:7" x14ac:dyDescent="0.25">
      <c r="A264" s="31"/>
      <c r="B264" s="32"/>
      <c r="C264" s="2">
        <v>381</v>
      </c>
      <c r="D264" s="33" t="s">
        <v>40</v>
      </c>
      <c r="E264" s="8">
        <f t="shared" ref="E264:G264" si="113">SUM(E265)</f>
        <v>314539</v>
      </c>
      <c r="F264" s="8">
        <f t="shared" si="113"/>
        <v>6935</v>
      </c>
      <c r="G264" s="8">
        <f t="shared" si="113"/>
        <v>0</v>
      </c>
    </row>
    <row r="265" spans="1:7" x14ac:dyDescent="0.25">
      <c r="A265" s="35"/>
      <c r="B265" s="46"/>
      <c r="C265" s="42">
        <v>3813</v>
      </c>
      <c r="D265" s="43" t="s">
        <v>16</v>
      </c>
      <c r="E265" s="67">
        <v>314539</v>
      </c>
      <c r="F265" s="67">
        <v>6935</v>
      </c>
      <c r="G265" s="67">
        <v>0</v>
      </c>
    </row>
    <row r="266" spans="1:7" s="40" customFormat="1" x14ac:dyDescent="0.25">
      <c r="A266" s="27"/>
      <c r="B266" s="28"/>
      <c r="C266" s="4">
        <v>42</v>
      </c>
      <c r="D266" s="29"/>
      <c r="E266" s="6">
        <f t="shared" ref="E266:G266" si="114">E267+E270</f>
        <v>681400</v>
      </c>
      <c r="F266" s="6">
        <f t="shared" si="114"/>
        <v>0</v>
      </c>
      <c r="G266" s="6">
        <f t="shared" si="114"/>
        <v>0</v>
      </c>
    </row>
    <row r="267" spans="1:7" x14ac:dyDescent="0.25">
      <c r="A267" s="31"/>
      <c r="B267" s="32"/>
      <c r="C267" s="2">
        <v>422</v>
      </c>
      <c r="D267" s="33" t="s">
        <v>109</v>
      </c>
      <c r="E267" s="8">
        <f t="shared" ref="E267:G267" si="115">SUM(E268+E269)</f>
        <v>22562</v>
      </c>
      <c r="F267" s="8">
        <f t="shared" si="115"/>
        <v>0</v>
      </c>
      <c r="G267" s="8">
        <f t="shared" si="115"/>
        <v>0</v>
      </c>
    </row>
    <row r="268" spans="1:7" x14ac:dyDescent="0.25">
      <c r="A268" s="35"/>
      <c r="B268" s="46"/>
      <c r="C268" s="46">
        <v>4221</v>
      </c>
      <c r="D268" s="43" t="s">
        <v>62</v>
      </c>
      <c r="E268" s="67">
        <v>11281</v>
      </c>
      <c r="F268" s="67">
        <v>0</v>
      </c>
      <c r="G268" s="67">
        <v>0</v>
      </c>
    </row>
    <row r="269" spans="1:7" x14ac:dyDescent="0.25">
      <c r="A269" s="35"/>
      <c r="B269" s="46"/>
      <c r="C269" s="46">
        <v>4222</v>
      </c>
      <c r="D269" s="43" t="s">
        <v>110</v>
      </c>
      <c r="E269" s="67">
        <v>11281</v>
      </c>
      <c r="F269" s="67">
        <v>0</v>
      </c>
      <c r="G269" s="67">
        <v>0</v>
      </c>
    </row>
    <row r="270" spans="1:7" x14ac:dyDescent="0.25">
      <c r="A270" s="31"/>
      <c r="B270" s="32"/>
      <c r="C270" s="2">
        <v>426</v>
      </c>
      <c r="D270" s="33" t="s">
        <v>112</v>
      </c>
      <c r="E270" s="8">
        <f t="shared" ref="E270:G270" si="116">SUM(E271)</f>
        <v>658838</v>
      </c>
      <c r="F270" s="8">
        <f t="shared" si="116"/>
        <v>0</v>
      </c>
      <c r="G270" s="8">
        <f t="shared" si="116"/>
        <v>0</v>
      </c>
    </row>
    <row r="271" spans="1:7" x14ac:dyDescent="0.25">
      <c r="A271" s="35"/>
      <c r="B271" s="60"/>
      <c r="C271" s="61">
        <v>4262</v>
      </c>
      <c r="D271" s="62" t="s">
        <v>112</v>
      </c>
      <c r="E271" s="67">
        <v>658838</v>
      </c>
      <c r="F271" s="67">
        <v>0</v>
      </c>
      <c r="G271" s="67">
        <v>0</v>
      </c>
    </row>
    <row r="272" spans="1:7" s="40" customFormat="1" ht="31.5" x14ac:dyDescent="0.25">
      <c r="A272" s="23" t="s">
        <v>84</v>
      </c>
      <c r="B272" s="50" t="s">
        <v>177</v>
      </c>
      <c r="C272" s="50"/>
      <c r="D272" s="25" t="s">
        <v>178</v>
      </c>
      <c r="E272" s="26">
        <f>SUM(E273+E282)</f>
        <v>36145</v>
      </c>
      <c r="F272" s="26">
        <f>SUM(F273+F282)</f>
        <v>0</v>
      </c>
      <c r="G272" s="26">
        <f>SUM(G273+G282)</f>
        <v>0</v>
      </c>
    </row>
    <row r="273" spans="1:7" x14ac:dyDescent="0.25">
      <c r="A273" s="27"/>
      <c r="B273" s="28"/>
      <c r="C273" s="28">
        <v>12</v>
      </c>
      <c r="D273" s="29" t="s">
        <v>54</v>
      </c>
      <c r="E273" s="30">
        <f>SUM(E275+E277+E280)</f>
        <v>5420</v>
      </c>
      <c r="F273" s="30">
        <f t="shared" ref="F273:G273" si="117">SUM(F275+F277+F280)</f>
        <v>0</v>
      </c>
      <c r="G273" s="30">
        <f t="shared" si="117"/>
        <v>0</v>
      </c>
    </row>
    <row r="274" spans="1:7" x14ac:dyDescent="0.25">
      <c r="A274" s="27"/>
      <c r="B274" s="28"/>
      <c r="C274" s="28">
        <v>31</v>
      </c>
      <c r="D274" s="29"/>
      <c r="E274" s="30">
        <f t="shared" ref="E274:G274" si="118">E275+E277</f>
        <v>1159</v>
      </c>
      <c r="F274" s="30">
        <f t="shared" si="118"/>
        <v>0</v>
      </c>
      <c r="G274" s="30">
        <f t="shared" si="118"/>
        <v>0</v>
      </c>
    </row>
    <row r="275" spans="1:7" s="40" customFormat="1" x14ac:dyDescent="0.25">
      <c r="A275" s="31"/>
      <c r="B275" s="32"/>
      <c r="C275" s="2">
        <v>311</v>
      </c>
      <c r="D275" s="33" t="s">
        <v>85</v>
      </c>
      <c r="E275" s="34">
        <f t="shared" ref="E275:G275" si="119">SUM(E276)</f>
        <v>995</v>
      </c>
      <c r="F275" s="34">
        <f t="shared" si="119"/>
        <v>0</v>
      </c>
      <c r="G275" s="34">
        <f t="shared" si="119"/>
        <v>0</v>
      </c>
    </row>
    <row r="276" spans="1:7" x14ac:dyDescent="0.25">
      <c r="A276" s="35"/>
      <c r="B276" s="46"/>
      <c r="C276" s="42">
        <v>3111</v>
      </c>
      <c r="D276" s="43" t="s">
        <v>86</v>
      </c>
      <c r="E276" s="10">
        <v>995</v>
      </c>
      <c r="F276" s="10">
        <v>0</v>
      </c>
      <c r="G276" s="10">
        <v>0</v>
      </c>
    </row>
    <row r="277" spans="1:7" s="40" customFormat="1" x14ac:dyDescent="0.25">
      <c r="A277" s="31"/>
      <c r="B277" s="32"/>
      <c r="C277" s="2">
        <v>313</v>
      </c>
      <c r="D277" s="33" t="s">
        <v>87</v>
      </c>
      <c r="E277" s="34">
        <f t="shared" ref="E277:G277" si="120">SUM(E278)</f>
        <v>164</v>
      </c>
      <c r="F277" s="34">
        <f t="shared" si="120"/>
        <v>0</v>
      </c>
      <c r="G277" s="34">
        <f t="shared" si="120"/>
        <v>0</v>
      </c>
    </row>
    <row r="278" spans="1:7" ht="31.5" x14ac:dyDescent="0.25">
      <c r="A278" s="35"/>
      <c r="B278" s="46"/>
      <c r="C278" s="42">
        <v>3132</v>
      </c>
      <c r="D278" s="43" t="s">
        <v>90</v>
      </c>
      <c r="E278" s="10">
        <v>164</v>
      </c>
      <c r="F278" s="10">
        <v>0</v>
      </c>
      <c r="G278" s="10">
        <v>0</v>
      </c>
    </row>
    <row r="279" spans="1:7" s="40" customFormat="1" x14ac:dyDescent="0.25">
      <c r="A279" s="27"/>
      <c r="B279" s="28"/>
      <c r="C279" s="4">
        <v>38</v>
      </c>
      <c r="D279" s="29"/>
      <c r="E279" s="76">
        <f t="shared" ref="E279:G279" si="121">E280</f>
        <v>4261</v>
      </c>
      <c r="F279" s="76">
        <f t="shared" si="121"/>
        <v>0</v>
      </c>
      <c r="G279" s="76">
        <f t="shared" si="121"/>
        <v>0</v>
      </c>
    </row>
    <row r="280" spans="1:7" s="40" customFormat="1" x14ac:dyDescent="0.25">
      <c r="A280" s="31"/>
      <c r="B280" s="32"/>
      <c r="C280" s="2">
        <v>381</v>
      </c>
      <c r="D280" s="33" t="s">
        <v>40</v>
      </c>
      <c r="E280" s="53">
        <v>4261</v>
      </c>
      <c r="F280" s="53">
        <v>0</v>
      </c>
      <c r="G280" s="53">
        <v>0</v>
      </c>
    </row>
    <row r="281" spans="1:7" x14ac:dyDescent="0.25">
      <c r="A281" s="48"/>
      <c r="B281" s="46"/>
      <c r="C281" s="42">
        <v>3811</v>
      </c>
      <c r="D281" s="43" t="s">
        <v>16</v>
      </c>
      <c r="E281" s="10">
        <v>4261</v>
      </c>
      <c r="F281" s="10">
        <v>0</v>
      </c>
      <c r="G281" s="10">
        <v>0</v>
      </c>
    </row>
    <row r="282" spans="1:7" x14ac:dyDescent="0.25">
      <c r="A282" s="27"/>
      <c r="B282" s="28"/>
      <c r="C282" s="28">
        <v>563</v>
      </c>
      <c r="D282" s="29" t="s">
        <v>179</v>
      </c>
      <c r="E282" s="30">
        <f>SUM(E284+E286+E289)</f>
        <v>30725</v>
      </c>
      <c r="F282" s="30">
        <f t="shared" ref="F282:G282" si="122">SUM(F284+F286+F289)</f>
        <v>0</v>
      </c>
      <c r="G282" s="30">
        <f t="shared" si="122"/>
        <v>0</v>
      </c>
    </row>
    <row r="283" spans="1:7" x14ac:dyDescent="0.25">
      <c r="A283" s="27"/>
      <c r="B283" s="28"/>
      <c r="C283" s="28">
        <v>31</v>
      </c>
      <c r="D283" s="29"/>
      <c r="E283" s="30">
        <f t="shared" ref="E283:G283" si="123">E284+E286</f>
        <v>6583</v>
      </c>
      <c r="F283" s="30">
        <f t="shared" si="123"/>
        <v>0</v>
      </c>
      <c r="G283" s="30">
        <f t="shared" si="123"/>
        <v>0</v>
      </c>
    </row>
    <row r="284" spans="1:7" s="40" customFormat="1" x14ac:dyDescent="0.25">
      <c r="A284" s="31"/>
      <c r="B284" s="32"/>
      <c r="C284" s="2">
        <v>311</v>
      </c>
      <c r="D284" s="33" t="s">
        <v>85</v>
      </c>
      <c r="E284" s="34">
        <f t="shared" ref="E284:G284" si="124">E285</f>
        <v>5641</v>
      </c>
      <c r="F284" s="34">
        <f t="shared" si="124"/>
        <v>0</v>
      </c>
      <c r="G284" s="34">
        <f t="shared" si="124"/>
        <v>0</v>
      </c>
    </row>
    <row r="285" spans="1:7" x14ac:dyDescent="0.25">
      <c r="A285" s="35"/>
      <c r="B285" s="60"/>
      <c r="C285" s="61">
        <v>3111</v>
      </c>
      <c r="D285" s="62" t="s">
        <v>86</v>
      </c>
      <c r="E285" s="67">
        <v>5641</v>
      </c>
      <c r="F285" s="67">
        <v>0</v>
      </c>
      <c r="G285" s="67">
        <v>0</v>
      </c>
    </row>
    <row r="286" spans="1:7" s="40" customFormat="1" x14ac:dyDescent="0.25">
      <c r="A286" s="31"/>
      <c r="B286" s="32"/>
      <c r="C286" s="2">
        <v>313</v>
      </c>
      <c r="D286" s="33" t="s">
        <v>87</v>
      </c>
      <c r="E286" s="34">
        <f t="shared" ref="E286:G286" si="125">E287</f>
        <v>942</v>
      </c>
      <c r="F286" s="34">
        <f t="shared" si="125"/>
        <v>0</v>
      </c>
      <c r="G286" s="34">
        <f t="shared" si="125"/>
        <v>0</v>
      </c>
    </row>
    <row r="287" spans="1:7" ht="31.5" x14ac:dyDescent="0.25">
      <c r="A287" s="35"/>
      <c r="B287" s="46"/>
      <c r="C287" s="42">
        <v>3132</v>
      </c>
      <c r="D287" s="43" t="s">
        <v>90</v>
      </c>
      <c r="E287" s="67">
        <v>942</v>
      </c>
      <c r="F287" s="67">
        <v>0</v>
      </c>
      <c r="G287" s="67">
        <v>0</v>
      </c>
    </row>
    <row r="288" spans="1:7" s="40" customFormat="1" x14ac:dyDescent="0.25">
      <c r="A288" s="27"/>
      <c r="B288" s="28"/>
      <c r="C288" s="4">
        <v>32</v>
      </c>
      <c r="D288" s="29"/>
      <c r="E288" s="6">
        <f>E289</f>
        <v>24142</v>
      </c>
      <c r="F288" s="6">
        <f t="shared" ref="F288:G288" si="126">F289</f>
        <v>0</v>
      </c>
      <c r="G288" s="6">
        <f t="shared" si="126"/>
        <v>0</v>
      </c>
    </row>
    <row r="289" spans="1:7" s="40" customFormat="1" x14ac:dyDescent="0.25">
      <c r="A289" s="31"/>
      <c r="B289" s="32"/>
      <c r="C289" s="2">
        <v>323</v>
      </c>
      <c r="D289" s="33" t="s">
        <v>27</v>
      </c>
      <c r="E289" s="34">
        <f t="shared" ref="E289:G289" si="127">E290</f>
        <v>24142</v>
      </c>
      <c r="F289" s="34">
        <f t="shared" si="127"/>
        <v>0</v>
      </c>
      <c r="G289" s="34">
        <f t="shared" si="127"/>
        <v>0</v>
      </c>
    </row>
    <row r="290" spans="1:7" x14ac:dyDescent="0.25">
      <c r="A290" s="35"/>
      <c r="B290" s="60"/>
      <c r="C290" s="61">
        <v>3237</v>
      </c>
      <c r="D290" s="62" t="s">
        <v>28</v>
      </c>
      <c r="E290" s="67">
        <v>24142</v>
      </c>
      <c r="F290" s="67">
        <v>0</v>
      </c>
      <c r="G290" s="67">
        <v>0</v>
      </c>
    </row>
    <row r="291" spans="1:7" s="40" customFormat="1" ht="31.5" x14ac:dyDescent="0.25">
      <c r="A291" s="23" t="s">
        <v>84</v>
      </c>
      <c r="B291" s="50" t="s">
        <v>180</v>
      </c>
      <c r="C291" s="50"/>
      <c r="D291" s="25" t="s">
        <v>181</v>
      </c>
      <c r="E291" s="77">
        <f>SUM(E292+E312)</f>
        <v>166115</v>
      </c>
      <c r="F291" s="77">
        <f>SUM(F292+F312)</f>
        <v>0</v>
      </c>
      <c r="G291" s="77">
        <f>SUM(G292+G312)</f>
        <v>0</v>
      </c>
    </row>
    <row r="292" spans="1:7" x14ac:dyDescent="0.25">
      <c r="A292" s="27"/>
      <c r="B292" s="28"/>
      <c r="C292" s="28">
        <v>12</v>
      </c>
      <c r="D292" s="29" t="s">
        <v>54</v>
      </c>
      <c r="E292" s="30">
        <f>SUM(E294+E296+E299+E301+E305+E307+E310)</f>
        <v>26134</v>
      </c>
      <c r="F292" s="30">
        <f t="shared" ref="F292:G292" si="128">SUM(F294+F296+F299+F301+F305+F307+F310)</f>
        <v>0</v>
      </c>
      <c r="G292" s="30">
        <f t="shared" si="128"/>
        <v>0</v>
      </c>
    </row>
    <row r="293" spans="1:7" x14ac:dyDescent="0.25">
      <c r="A293" s="27"/>
      <c r="B293" s="28"/>
      <c r="C293" s="28">
        <v>31</v>
      </c>
      <c r="D293" s="29"/>
      <c r="E293" s="30">
        <f>E294+E296</f>
        <v>9158</v>
      </c>
      <c r="F293" s="30">
        <f t="shared" ref="F293:G293" si="129">F294+F296</f>
        <v>0</v>
      </c>
      <c r="G293" s="30">
        <f t="shared" si="129"/>
        <v>0</v>
      </c>
    </row>
    <row r="294" spans="1:7" s="40" customFormat="1" x14ac:dyDescent="0.25">
      <c r="A294" s="31"/>
      <c r="B294" s="32"/>
      <c r="C294" s="2">
        <v>311</v>
      </c>
      <c r="D294" s="33" t="s">
        <v>85</v>
      </c>
      <c r="E294" s="34">
        <f t="shared" ref="E294:G294" si="130">SUM(E295)</f>
        <v>7831</v>
      </c>
      <c r="F294" s="34">
        <f t="shared" si="130"/>
        <v>0</v>
      </c>
      <c r="G294" s="34">
        <f t="shared" si="130"/>
        <v>0</v>
      </c>
    </row>
    <row r="295" spans="1:7" x14ac:dyDescent="0.25">
      <c r="A295" s="48"/>
      <c r="B295" s="36"/>
      <c r="C295" s="37">
        <v>3111</v>
      </c>
      <c r="D295" s="38" t="s">
        <v>86</v>
      </c>
      <c r="E295" s="10">
        <v>7831</v>
      </c>
      <c r="F295" s="10">
        <v>0</v>
      </c>
      <c r="G295" s="10">
        <v>0</v>
      </c>
    </row>
    <row r="296" spans="1:7" s="40" customFormat="1" x14ac:dyDescent="0.25">
      <c r="A296" s="31"/>
      <c r="B296" s="32"/>
      <c r="C296" s="2">
        <v>313</v>
      </c>
      <c r="D296" s="33" t="s">
        <v>87</v>
      </c>
      <c r="E296" s="34">
        <f t="shared" ref="E296:G296" si="131">SUM(E297)</f>
        <v>1327</v>
      </c>
      <c r="F296" s="34">
        <f t="shared" si="131"/>
        <v>0</v>
      </c>
      <c r="G296" s="34">
        <f t="shared" si="131"/>
        <v>0</v>
      </c>
    </row>
    <row r="297" spans="1:7" ht="31.5" x14ac:dyDescent="0.25">
      <c r="A297" s="48"/>
      <c r="B297" s="36"/>
      <c r="C297" s="37">
        <v>3132</v>
      </c>
      <c r="D297" s="38" t="s">
        <v>90</v>
      </c>
      <c r="E297" s="10">
        <v>1327</v>
      </c>
      <c r="F297" s="10">
        <v>0</v>
      </c>
      <c r="G297" s="10">
        <v>0</v>
      </c>
    </row>
    <row r="298" spans="1:7" s="40" customFormat="1" x14ac:dyDescent="0.25">
      <c r="A298" s="27"/>
      <c r="B298" s="28"/>
      <c r="C298" s="4">
        <v>32</v>
      </c>
      <c r="D298" s="29"/>
      <c r="E298" s="6">
        <f t="shared" ref="E298:G298" si="132">E299+E301+E305+E307</f>
        <v>11762</v>
      </c>
      <c r="F298" s="6">
        <f t="shared" si="132"/>
        <v>0</v>
      </c>
      <c r="G298" s="6">
        <f t="shared" si="132"/>
        <v>0</v>
      </c>
    </row>
    <row r="299" spans="1:7" s="40" customFormat="1" x14ac:dyDescent="0.25">
      <c r="A299" s="31"/>
      <c r="B299" s="32"/>
      <c r="C299" s="2">
        <v>321</v>
      </c>
      <c r="D299" s="33" t="s">
        <v>24</v>
      </c>
      <c r="E299" s="34">
        <f t="shared" ref="E299:G299" si="133">SUM(E300)</f>
        <v>1261</v>
      </c>
      <c r="F299" s="34">
        <f t="shared" si="133"/>
        <v>0</v>
      </c>
      <c r="G299" s="34">
        <f t="shared" si="133"/>
        <v>0</v>
      </c>
    </row>
    <row r="300" spans="1:7" x14ac:dyDescent="0.25">
      <c r="A300" s="48"/>
      <c r="B300" s="36"/>
      <c r="C300" s="37">
        <v>3211</v>
      </c>
      <c r="D300" s="38" t="s">
        <v>25</v>
      </c>
      <c r="E300" s="10">
        <v>1261</v>
      </c>
      <c r="F300" s="10">
        <v>0</v>
      </c>
      <c r="G300" s="10">
        <v>0</v>
      </c>
    </row>
    <row r="301" spans="1:7" s="40" customFormat="1" x14ac:dyDescent="0.25">
      <c r="A301" s="31"/>
      <c r="B301" s="32"/>
      <c r="C301" s="2">
        <v>323</v>
      </c>
      <c r="D301" s="33" t="s">
        <v>27</v>
      </c>
      <c r="E301" s="34">
        <f t="shared" ref="E301:G301" si="134">SUM(E302+E303+E304)</f>
        <v>7893</v>
      </c>
      <c r="F301" s="34">
        <f t="shared" si="134"/>
        <v>0</v>
      </c>
      <c r="G301" s="34">
        <f t="shared" si="134"/>
        <v>0</v>
      </c>
    </row>
    <row r="302" spans="1:7" x14ac:dyDescent="0.25">
      <c r="A302" s="48"/>
      <c r="B302" s="36"/>
      <c r="C302" s="37">
        <v>3235</v>
      </c>
      <c r="D302" s="38" t="s">
        <v>29</v>
      </c>
      <c r="E302" s="10">
        <v>518</v>
      </c>
      <c r="F302" s="10">
        <v>0</v>
      </c>
      <c r="G302" s="10">
        <v>0</v>
      </c>
    </row>
    <row r="303" spans="1:7" x14ac:dyDescent="0.25">
      <c r="A303" s="48"/>
      <c r="B303" s="36"/>
      <c r="C303" s="36">
        <v>3237</v>
      </c>
      <c r="D303" s="38" t="s">
        <v>28</v>
      </c>
      <c r="E303" s="10">
        <v>7048</v>
      </c>
      <c r="F303" s="10">
        <v>0</v>
      </c>
      <c r="G303" s="10">
        <v>0</v>
      </c>
    </row>
    <row r="304" spans="1:7" x14ac:dyDescent="0.25">
      <c r="A304" s="48"/>
      <c r="B304" s="36"/>
      <c r="C304" s="37">
        <v>3239</v>
      </c>
      <c r="D304" s="38" t="s">
        <v>30</v>
      </c>
      <c r="E304" s="10">
        <v>327</v>
      </c>
      <c r="F304" s="10">
        <v>0</v>
      </c>
      <c r="G304" s="10">
        <v>0</v>
      </c>
    </row>
    <row r="305" spans="1:7" s="40" customFormat="1" ht="31.5" x14ac:dyDescent="0.25">
      <c r="A305" s="31"/>
      <c r="B305" s="32"/>
      <c r="C305" s="2">
        <v>324</v>
      </c>
      <c r="D305" s="33" t="s">
        <v>45</v>
      </c>
      <c r="E305" s="34">
        <f t="shared" ref="E305:G305" si="135">SUM(E306)</f>
        <v>1304</v>
      </c>
      <c r="F305" s="34">
        <f t="shared" si="135"/>
        <v>0</v>
      </c>
      <c r="G305" s="34">
        <f t="shared" si="135"/>
        <v>0</v>
      </c>
    </row>
    <row r="306" spans="1:7" ht="31.5" x14ac:dyDescent="0.25">
      <c r="A306" s="48"/>
      <c r="B306" s="36"/>
      <c r="C306" s="36">
        <v>3241</v>
      </c>
      <c r="D306" s="38" t="s">
        <v>45</v>
      </c>
      <c r="E306" s="10">
        <v>1304</v>
      </c>
      <c r="F306" s="10">
        <v>0</v>
      </c>
      <c r="G306" s="10">
        <v>0</v>
      </c>
    </row>
    <row r="307" spans="1:7" s="40" customFormat="1" ht="31.5" x14ac:dyDescent="0.25">
      <c r="A307" s="31"/>
      <c r="B307" s="32"/>
      <c r="C307" s="2">
        <v>329</v>
      </c>
      <c r="D307" s="33" t="s">
        <v>31</v>
      </c>
      <c r="E307" s="34">
        <f t="shared" ref="E307:G307" si="136">SUM(E308)</f>
        <v>1304</v>
      </c>
      <c r="F307" s="34">
        <f t="shared" si="136"/>
        <v>0</v>
      </c>
      <c r="G307" s="34">
        <f t="shared" si="136"/>
        <v>0</v>
      </c>
    </row>
    <row r="308" spans="1:7" x14ac:dyDescent="0.25">
      <c r="A308" s="48"/>
      <c r="B308" s="36"/>
      <c r="C308" s="37">
        <v>3293</v>
      </c>
      <c r="D308" s="38" t="s">
        <v>32</v>
      </c>
      <c r="E308" s="10">
        <v>1304</v>
      </c>
      <c r="F308" s="10">
        <v>0</v>
      </c>
      <c r="G308" s="10">
        <v>0</v>
      </c>
    </row>
    <row r="309" spans="1:7" s="40" customFormat="1" x14ac:dyDescent="0.25">
      <c r="A309" s="27"/>
      <c r="B309" s="28"/>
      <c r="C309" s="4">
        <v>42</v>
      </c>
      <c r="D309" s="29"/>
      <c r="E309" s="6">
        <f t="shared" ref="E309:G309" si="137">E310</f>
        <v>5214</v>
      </c>
      <c r="F309" s="6">
        <f t="shared" si="137"/>
        <v>0</v>
      </c>
      <c r="G309" s="6">
        <f t="shared" si="137"/>
        <v>0</v>
      </c>
    </row>
    <row r="310" spans="1:7" s="40" customFormat="1" x14ac:dyDescent="0.25">
      <c r="A310" s="31"/>
      <c r="B310" s="32"/>
      <c r="C310" s="2">
        <v>422</v>
      </c>
      <c r="D310" s="33" t="s">
        <v>62</v>
      </c>
      <c r="E310" s="34">
        <f t="shared" ref="E310:G310" si="138">SUM(E311)</f>
        <v>5214</v>
      </c>
      <c r="F310" s="34">
        <f t="shared" si="138"/>
        <v>0</v>
      </c>
      <c r="G310" s="34">
        <f t="shared" si="138"/>
        <v>0</v>
      </c>
    </row>
    <row r="311" spans="1:7" x14ac:dyDescent="0.25">
      <c r="A311" s="48"/>
      <c r="B311" s="46"/>
      <c r="C311" s="42">
        <v>4221</v>
      </c>
      <c r="D311" s="43" t="s">
        <v>62</v>
      </c>
      <c r="E311" s="10">
        <v>5214</v>
      </c>
      <c r="F311" s="10">
        <v>0</v>
      </c>
      <c r="G311" s="10">
        <v>0</v>
      </c>
    </row>
    <row r="312" spans="1:7" x14ac:dyDescent="0.25">
      <c r="A312" s="27"/>
      <c r="B312" s="28"/>
      <c r="C312" s="28">
        <v>559</v>
      </c>
      <c r="D312" s="29" t="s">
        <v>55</v>
      </c>
      <c r="E312" s="30">
        <f>SUM(E314+E316+E319+E321+E325+E327+E330)</f>
        <v>139981</v>
      </c>
      <c r="F312" s="30">
        <f t="shared" ref="F312:G312" si="139">SUM(F314+F316+F319+F321+F325+F327+F330)</f>
        <v>0</v>
      </c>
      <c r="G312" s="30">
        <f t="shared" si="139"/>
        <v>0</v>
      </c>
    </row>
    <row r="313" spans="1:7" x14ac:dyDescent="0.25">
      <c r="A313" s="27"/>
      <c r="B313" s="28"/>
      <c r="C313" s="28">
        <v>31</v>
      </c>
      <c r="D313" s="29"/>
      <c r="E313" s="30">
        <f>E314+E316</f>
        <v>60766</v>
      </c>
      <c r="F313" s="30">
        <f t="shared" ref="F313:G313" si="140">F314+F316</f>
        <v>0</v>
      </c>
      <c r="G313" s="30">
        <f t="shared" si="140"/>
        <v>0</v>
      </c>
    </row>
    <row r="314" spans="1:7" s="40" customFormat="1" x14ac:dyDescent="0.25">
      <c r="A314" s="31"/>
      <c r="B314" s="32"/>
      <c r="C314" s="2">
        <v>311</v>
      </c>
      <c r="D314" s="33" t="s">
        <v>85</v>
      </c>
      <c r="E314" s="34">
        <f t="shared" ref="E314:G314" si="141">SUM(E315)</f>
        <v>52160</v>
      </c>
      <c r="F314" s="34">
        <f t="shared" si="141"/>
        <v>0</v>
      </c>
      <c r="G314" s="34">
        <f t="shared" si="141"/>
        <v>0</v>
      </c>
    </row>
    <row r="315" spans="1:7" x14ac:dyDescent="0.25">
      <c r="A315" s="48"/>
      <c r="B315" s="46"/>
      <c r="C315" s="42">
        <v>3111</v>
      </c>
      <c r="D315" s="43" t="s">
        <v>86</v>
      </c>
      <c r="E315" s="67">
        <v>52160</v>
      </c>
      <c r="F315" s="67">
        <v>0</v>
      </c>
      <c r="G315" s="67">
        <v>0</v>
      </c>
    </row>
    <row r="316" spans="1:7" s="40" customFormat="1" x14ac:dyDescent="0.25">
      <c r="A316" s="31"/>
      <c r="B316" s="32"/>
      <c r="C316" s="2">
        <v>313</v>
      </c>
      <c r="D316" s="33" t="s">
        <v>87</v>
      </c>
      <c r="E316" s="34">
        <f t="shared" ref="E316:G316" si="142">SUM(E317)</f>
        <v>8606</v>
      </c>
      <c r="F316" s="34">
        <f t="shared" si="142"/>
        <v>0</v>
      </c>
      <c r="G316" s="34">
        <f t="shared" si="142"/>
        <v>0</v>
      </c>
    </row>
    <row r="317" spans="1:7" ht="31.5" x14ac:dyDescent="0.25">
      <c r="A317" s="48"/>
      <c r="B317" s="46"/>
      <c r="C317" s="42">
        <v>3132</v>
      </c>
      <c r="D317" s="43" t="s">
        <v>90</v>
      </c>
      <c r="E317" s="67">
        <v>8606</v>
      </c>
      <c r="F317" s="67">
        <v>0</v>
      </c>
      <c r="G317" s="67">
        <v>0</v>
      </c>
    </row>
    <row r="318" spans="1:7" s="40" customFormat="1" x14ac:dyDescent="0.25">
      <c r="A318" s="27"/>
      <c r="B318" s="28"/>
      <c r="C318" s="4">
        <v>32</v>
      </c>
      <c r="D318" s="29"/>
      <c r="E318" s="6">
        <f t="shared" ref="E318:G318" si="143">E319+E321+E325+E327</f>
        <v>78417</v>
      </c>
      <c r="F318" s="6">
        <f t="shared" si="143"/>
        <v>0</v>
      </c>
      <c r="G318" s="6">
        <f t="shared" si="143"/>
        <v>0</v>
      </c>
    </row>
    <row r="319" spans="1:7" s="40" customFormat="1" x14ac:dyDescent="0.25">
      <c r="A319" s="31"/>
      <c r="B319" s="32"/>
      <c r="C319" s="2">
        <v>321</v>
      </c>
      <c r="D319" s="33" t="s">
        <v>24</v>
      </c>
      <c r="E319" s="34">
        <f t="shared" ref="E319:G319" si="144">SUM(E320)</f>
        <v>8428</v>
      </c>
      <c r="F319" s="34">
        <f t="shared" si="144"/>
        <v>0</v>
      </c>
      <c r="G319" s="34">
        <f t="shared" si="144"/>
        <v>0</v>
      </c>
    </row>
    <row r="320" spans="1:7" x14ac:dyDescent="0.25">
      <c r="A320" s="48"/>
      <c r="B320" s="46"/>
      <c r="C320" s="42">
        <v>3211</v>
      </c>
      <c r="D320" s="43" t="s">
        <v>25</v>
      </c>
      <c r="E320" s="67">
        <v>8428</v>
      </c>
      <c r="F320" s="67">
        <v>0</v>
      </c>
      <c r="G320" s="67">
        <v>0</v>
      </c>
    </row>
    <row r="321" spans="1:7" s="40" customFormat="1" x14ac:dyDescent="0.25">
      <c r="A321" s="31"/>
      <c r="B321" s="32"/>
      <c r="C321" s="2">
        <v>323</v>
      </c>
      <c r="D321" s="33" t="s">
        <v>27</v>
      </c>
      <c r="E321" s="34">
        <f t="shared" ref="E321:G321" si="145">SUM(E322+E323+E324)</f>
        <v>52603</v>
      </c>
      <c r="F321" s="34">
        <f t="shared" si="145"/>
        <v>0</v>
      </c>
      <c r="G321" s="34">
        <f t="shared" si="145"/>
        <v>0</v>
      </c>
    </row>
    <row r="322" spans="1:7" x14ac:dyDescent="0.25">
      <c r="A322" s="48"/>
      <c r="B322" s="46"/>
      <c r="C322" s="42">
        <v>3235</v>
      </c>
      <c r="D322" s="43" t="s">
        <v>29</v>
      </c>
      <c r="E322" s="67">
        <v>3451</v>
      </c>
      <c r="F322" s="67">
        <v>0</v>
      </c>
      <c r="G322" s="67">
        <v>0</v>
      </c>
    </row>
    <row r="323" spans="1:7" x14ac:dyDescent="0.25">
      <c r="A323" s="48"/>
      <c r="B323" s="46"/>
      <c r="C323" s="46">
        <v>3237</v>
      </c>
      <c r="D323" s="43" t="s">
        <v>28</v>
      </c>
      <c r="E323" s="67">
        <v>46971</v>
      </c>
      <c r="F323" s="67">
        <v>0</v>
      </c>
      <c r="G323" s="67">
        <v>0</v>
      </c>
    </row>
    <row r="324" spans="1:7" x14ac:dyDescent="0.25">
      <c r="A324" s="48"/>
      <c r="B324" s="46"/>
      <c r="C324" s="42">
        <v>3239</v>
      </c>
      <c r="D324" s="43" t="s">
        <v>30</v>
      </c>
      <c r="E324" s="67">
        <v>2181</v>
      </c>
      <c r="F324" s="67">
        <v>0</v>
      </c>
      <c r="G324" s="67">
        <v>0</v>
      </c>
    </row>
    <row r="325" spans="1:7" s="40" customFormat="1" ht="31.5" x14ac:dyDescent="0.25">
      <c r="A325" s="31"/>
      <c r="B325" s="32"/>
      <c r="C325" s="2">
        <v>324</v>
      </c>
      <c r="D325" s="33" t="s">
        <v>45</v>
      </c>
      <c r="E325" s="34">
        <f t="shared" ref="E325:G325" si="146">SUM(E326)</f>
        <v>8693</v>
      </c>
      <c r="F325" s="34">
        <f t="shared" si="146"/>
        <v>0</v>
      </c>
      <c r="G325" s="34">
        <f t="shared" si="146"/>
        <v>0</v>
      </c>
    </row>
    <row r="326" spans="1:7" ht="31.5" x14ac:dyDescent="0.25">
      <c r="A326" s="48"/>
      <c r="B326" s="46"/>
      <c r="C326" s="46">
        <v>3241</v>
      </c>
      <c r="D326" s="43" t="s">
        <v>45</v>
      </c>
      <c r="E326" s="67">
        <v>8693</v>
      </c>
      <c r="F326" s="67">
        <v>0</v>
      </c>
      <c r="G326" s="67">
        <v>0</v>
      </c>
    </row>
    <row r="327" spans="1:7" s="40" customFormat="1" ht="31.5" x14ac:dyDescent="0.25">
      <c r="A327" s="31"/>
      <c r="B327" s="32"/>
      <c r="C327" s="2">
        <v>329</v>
      </c>
      <c r="D327" s="33" t="s">
        <v>31</v>
      </c>
      <c r="E327" s="34">
        <f t="shared" ref="E327:G327" si="147">E328</f>
        <v>8693</v>
      </c>
      <c r="F327" s="34">
        <f t="shared" si="147"/>
        <v>0</v>
      </c>
      <c r="G327" s="34">
        <f t="shared" si="147"/>
        <v>0</v>
      </c>
    </row>
    <row r="328" spans="1:7" x14ac:dyDescent="0.25">
      <c r="A328" s="48"/>
      <c r="B328" s="46"/>
      <c r="C328" s="42">
        <v>3293</v>
      </c>
      <c r="D328" s="43" t="s">
        <v>32</v>
      </c>
      <c r="E328" s="67">
        <v>8693</v>
      </c>
      <c r="F328" s="67">
        <v>0</v>
      </c>
      <c r="G328" s="67">
        <v>0</v>
      </c>
    </row>
    <row r="329" spans="1:7" s="40" customFormat="1" x14ac:dyDescent="0.25">
      <c r="A329" s="27"/>
      <c r="B329" s="28"/>
      <c r="C329" s="4">
        <v>42</v>
      </c>
      <c r="D329" s="29"/>
      <c r="E329" s="6">
        <f t="shared" ref="E329:G330" si="148">E330</f>
        <v>798</v>
      </c>
      <c r="F329" s="6">
        <f t="shared" si="148"/>
        <v>0</v>
      </c>
      <c r="G329" s="6">
        <f t="shared" si="148"/>
        <v>0</v>
      </c>
    </row>
    <row r="330" spans="1:7" s="40" customFormat="1" x14ac:dyDescent="0.25">
      <c r="A330" s="31"/>
      <c r="B330" s="32"/>
      <c r="C330" s="2">
        <v>422</v>
      </c>
      <c r="D330" s="33" t="s">
        <v>62</v>
      </c>
      <c r="E330" s="8">
        <f t="shared" si="148"/>
        <v>798</v>
      </c>
      <c r="F330" s="8">
        <f t="shared" si="148"/>
        <v>0</v>
      </c>
      <c r="G330" s="8">
        <f t="shared" si="148"/>
        <v>0</v>
      </c>
    </row>
    <row r="331" spans="1:7" x14ac:dyDescent="0.25">
      <c r="A331" s="48"/>
      <c r="B331" s="46"/>
      <c r="C331" s="42">
        <v>4221</v>
      </c>
      <c r="D331" s="43" t="s">
        <v>62</v>
      </c>
      <c r="E331" s="67">
        <v>798</v>
      </c>
      <c r="F331" s="67">
        <v>0</v>
      </c>
      <c r="G331" s="67">
        <v>0</v>
      </c>
    </row>
    <row r="332" spans="1:7" ht="47.25" x14ac:dyDescent="0.25">
      <c r="A332" s="23" t="s">
        <v>84</v>
      </c>
      <c r="B332" s="24" t="s">
        <v>182</v>
      </c>
      <c r="C332" s="50"/>
      <c r="D332" s="25" t="s">
        <v>183</v>
      </c>
      <c r="E332" s="26">
        <f t="shared" ref="E332:G332" si="149">SUM(E333)</f>
        <v>53089</v>
      </c>
      <c r="F332" s="26">
        <f t="shared" si="149"/>
        <v>53089</v>
      </c>
      <c r="G332" s="26">
        <f t="shared" si="149"/>
        <v>53088</v>
      </c>
    </row>
    <row r="333" spans="1:7" x14ac:dyDescent="0.25">
      <c r="A333" s="27"/>
      <c r="B333" s="28"/>
      <c r="C333" s="28">
        <v>11</v>
      </c>
      <c r="D333" s="29" t="s">
        <v>10</v>
      </c>
      <c r="E333" s="30">
        <f t="shared" ref="E333:G333" si="150">SUM(E335)</f>
        <v>53089</v>
      </c>
      <c r="F333" s="30">
        <f t="shared" si="150"/>
        <v>53089</v>
      </c>
      <c r="G333" s="30">
        <f t="shared" si="150"/>
        <v>53088</v>
      </c>
    </row>
    <row r="334" spans="1:7" x14ac:dyDescent="0.25">
      <c r="A334" s="27"/>
      <c r="B334" s="28"/>
      <c r="C334" s="28">
        <v>32</v>
      </c>
      <c r="D334" s="29"/>
      <c r="E334" s="30">
        <f t="shared" ref="E334:G334" si="151">E335</f>
        <v>53089</v>
      </c>
      <c r="F334" s="30">
        <f t="shared" si="151"/>
        <v>53089</v>
      </c>
      <c r="G334" s="30">
        <f t="shared" si="151"/>
        <v>53088</v>
      </c>
    </row>
    <row r="335" spans="1:7" x14ac:dyDescent="0.25">
      <c r="A335" s="31"/>
      <c r="B335" s="49"/>
      <c r="C335" s="2">
        <v>323</v>
      </c>
      <c r="D335" s="33" t="s">
        <v>27</v>
      </c>
      <c r="E335" s="34">
        <f t="shared" ref="E335:G335" si="152">SUM(E336+E337+E338+E339+E340)</f>
        <v>53089</v>
      </c>
      <c r="F335" s="34">
        <f t="shared" si="152"/>
        <v>53089</v>
      </c>
      <c r="G335" s="34">
        <f t="shared" si="152"/>
        <v>53088</v>
      </c>
    </row>
    <row r="336" spans="1:7" x14ac:dyDescent="0.25">
      <c r="A336" s="35"/>
      <c r="B336" s="46"/>
      <c r="C336" s="42">
        <v>3233</v>
      </c>
      <c r="D336" s="43" t="s">
        <v>43</v>
      </c>
      <c r="E336" s="47">
        <v>13272</v>
      </c>
      <c r="F336" s="47">
        <v>13272</v>
      </c>
      <c r="G336" s="47">
        <v>13272</v>
      </c>
    </row>
    <row r="337" spans="1:7" x14ac:dyDescent="0.25">
      <c r="A337" s="35"/>
      <c r="B337" s="46"/>
      <c r="C337" s="42">
        <v>3235</v>
      </c>
      <c r="D337" s="43" t="s">
        <v>29</v>
      </c>
      <c r="E337" s="47">
        <v>13272</v>
      </c>
      <c r="F337" s="47">
        <v>13272</v>
      </c>
      <c r="G337" s="47">
        <v>13272</v>
      </c>
    </row>
    <row r="338" spans="1:7" x14ac:dyDescent="0.25">
      <c r="A338" s="35"/>
      <c r="B338" s="46"/>
      <c r="C338" s="42">
        <v>3237</v>
      </c>
      <c r="D338" s="43" t="s">
        <v>28</v>
      </c>
      <c r="E338" s="47">
        <v>13272</v>
      </c>
      <c r="F338" s="47">
        <v>13272</v>
      </c>
      <c r="G338" s="47">
        <v>13272</v>
      </c>
    </row>
    <row r="339" spans="1:7" x14ac:dyDescent="0.25">
      <c r="A339" s="35"/>
      <c r="B339" s="46"/>
      <c r="C339" s="42">
        <v>3238</v>
      </c>
      <c r="D339" s="43" t="s">
        <v>56</v>
      </c>
      <c r="E339" s="47">
        <v>6636</v>
      </c>
      <c r="F339" s="47">
        <v>6636</v>
      </c>
      <c r="G339" s="47">
        <v>6636</v>
      </c>
    </row>
    <row r="340" spans="1:7" x14ac:dyDescent="0.25">
      <c r="A340" s="35"/>
      <c r="B340" s="46"/>
      <c r="C340" s="42">
        <v>3239</v>
      </c>
      <c r="D340" s="43" t="s">
        <v>30</v>
      </c>
      <c r="E340" s="47">
        <v>6637</v>
      </c>
      <c r="F340" s="47">
        <v>6637</v>
      </c>
      <c r="G340" s="47">
        <v>6636</v>
      </c>
    </row>
    <row r="341" spans="1:7" ht="31.5" x14ac:dyDescent="0.25">
      <c r="A341" s="23" t="s">
        <v>7</v>
      </c>
      <c r="B341" s="24" t="s">
        <v>8</v>
      </c>
      <c r="C341" s="50"/>
      <c r="D341" s="25" t="s">
        <v>9</v>
      </c>
      <c r="E341" s="26">
        <f t="shared" ref="E341:G341" si="153">SUM(E342)</f>
        <v>6636140</v>
      </c>
      <c r="F341" s="26">
        <f t="shared" si="153"/>
        <v>6636140</v>
      </c>
      <c r="G341" s="26">
        <f t="shared" si="153"/>
        <v>6636140</v>
      </c>
    </row>
    <row r="342" spans="1:7" x14ac:dyDescent="0.25">
      <c r="A342" s="27"/>
      <c r="B342" s="28"/>
      <c r="C342" s="28">
        <v>11</v>
      </c>
      <c r="D342" s="29" t="s">
        <v>10</v>
      </c>
      <c r="E342" s="30">
        <f t="shared" ref="E342:G342" si="154">SUM(E344)</f>
        <v>6636140</v>
      </c>
      <c r="F342" s="30">
        <f t="shared" si="154"/>
        <v>6636140</v>
      </c>
      <c r="G342" s="30">
        <f t="shared" si="154"/>
        <v>6636140</v>
      </c>
    </row>
    <row r="343" spans="1:7" x14ac:dyDescent="0.25">
      <c r="A343" s="27"/>
      <c r="B343" s="28"/>
      <c r="C343" s="28">
        <v>36</v>
      </c>
      <c r="D343" s="29"/>
      <c r="E343" s="30">
        <f t="shared" ref="E343:G343" si="155">E344</f>
        <v>6636140</v>
      </c>
      <c r="F343" s="30">
        <f t="shared" si="155"/>
        <v>6636140</v>
      </c>
      <c r="G343" s="30">
        <f t="shared" si="155"/>
        <v>6636140</v>
      </c>
    </row>
    <row r="344" spans="1:7" s="40" customFormat="1" x14ac:dyDescent="0.25">
      <c r="A344" s="31"/>
      <c r="B344" s="32"/>
      <c r="C344" s="2">
        <v>363</v>
      </c>
      <c r="D344" s="33" t="s">
        <v>11</v>
      </c>
      <c r="E344" s="34">
        <f t="shared" ref="E344:G344" si="156">SUM(E345)</f>
        <v>6636140</v>
      </c>
      <c r="F344" s="34">
        <f t="shared" si="156"/>
        <v>6636140</v>
      </c>
      <c r="G344" s="34">
        <f t="shared" si="156"/>
        <v>6636140</v>
      </c>
    </row>
    <row r="345" spans="1:7" ht="31.5" x14ac:dyDescent="0.25">
      <c r="A345" s="35"/>
      <c r="B345" s="46"/>
      <c r="C345" s="42">
        <v>3631</v>
      </c>
      <c r="D345" s="43" t="s">
        <v>12</v>
      </c>
      <c r="E345" s="10">
        <v>6636140</v>
      </c>
      <c r="F345" s="10">
        <v>6636140</v>
      </c>
      <c r="G345" s="10">
        <v>6636140</v>
      </c>
    </row>
    <row r="346" spans="1:7" ht="47.25" x14ac:dyDescent="0.25">
      <c r="A346" s="23" t="s">
        <v>7</v>
      </c>
      <c r="B346" s="24" t="s">
        <v>13</v>
      </c>
      <c r="C346" s="50"/>
      <c r="D346" s="25" t="s">
        <v>14</v>
      </c>
      <c r="E346" s="26">
        <f t="shared" ref="E346:G346" si="157">E347+E351</f>
        <v>41692420</v>
      </c>
      <c r="F346" s="26">
        <f t="shared" si="157"/>
        <v>43275545</v>
      </c>
      <c r="G346" s="26">
        <f t="shared" si="157"/>
        <v>44830944</v>
      </c>
    </row>
    <row r="347" spans="1:7" x14ac:dyDescent="0.25">
      <c r="A347" s="27"/>
      <c r="B347" s="28"/>
      <c r="C347" s="28">
        <v>11</v>
      </c>
      <c r="D347" s="29" t="s">
        <v>10</v>
      </c>
      <c r="E347" s="30">
        <f t="shared" ref="E347:G347" si="158">SUM(E349)</f>
        <v>7963369</v>
      </c>
      <c r="F347" s="30">
        <f t="shared" si="158"/>
        <v>7963369</v>
      </c>
      <c r="G347" s="30">
        <f t="shared" si="158"/>
        <v>7963369</v>
      </c>
    </row>
    <row r="348" spans="1:7" x14ac:dyDescent="0.25">
      <c r="A348" s="27"/>
      <c r="B348" s="28"/>
      <c r="C348" s="28">
        <v>38</v>
      </c>
      <c r="D348" s="29"/>
      <c r="E348" s="30">
        <f t="shared" ref="E348:G348" si="159">E349</f>
        <v>7963369</v>
      </c>
      <c r="F348" s="30">
        <f t="shared" si="159"/>
        <v>7963369</v>
      </c>
      <c r="G348" s="30">
        <f t="shared" si="159"/>
        <v>7963369</v>
      </c>
    </row>
    <row r="349" spans="1:7" s="40" customFormat="1" x14ac:dyDescent="0.25">
      <c r="A349" s="31"/>
      <c r="B349" s="32"/>
      <c r="C349" s="2">
        <v>381</v>
      </c>
      <c r="D349" s="33" t="s">
        <v>15</v>
      </c>
      <c r="E349" s="34">
        <f t="shared" ref="E349:G349" si="160">SUM(E350)</f>
        <v>7963369</v>
      </c>
      <c r="F349" s="34">
        <f t="shared" si="160"/>
        <v>7963369</v>
      </c>
      <c r="G349" s="34">
        <f t="shared" si="160"/>
        <v>7963369</v>
      </c>
    </row>
    <row r="350" spans="1:7" x14ac:dyDescent="0.25">
      <c r="A350" s="35"/>
      <c r="B350" s="46"/>
      <c r="C350" s="42">
        <v>3811</v>
      </c>
      <c r="D350" s="43" t="s">
        <v>16</v>
      </c>
      <c r="E350" s="10">
        <v>7963369</v>
      </c>
      <c r="F350" s="10">
        <v>7963369</v>
      </c>
      <c r="G350" s="10">
        <v>7963369</v>
      </c>
    </row>
    <row r="351" spans="1:7" x14ac:dyDescent="0.25">
      <c r="A351" s="27"/>
      <c r="B351" s="28"/>
      <c r="C351" s="28">
        <v>41</v>
      </c>
      <c r="D351" s="29" t="s">
        <v>17</v>
      </c>
      <c r="E351" s="30">
        <f t="shared" ref="E351:G351" si="161">SUM(E353)</f>
        <v>33729051</v>
      </c>
      <c r="F351" s="30">
        <f t="shared" si="161"/>
        <v>35312176</v>
      </c>
      <c r="G351" s="30">
        <f t="shared" si="161"/>
        <v>36867575</v>
      </c>
    </row>
    <row r="352" spans="1:7" x14ac:dyDescent="0.25">
      <c r="A352" s="27"/>
      <c r="B352" s="28"/>
      <c r="C352" s="28">
        <v>38</v>
      </c>
      <c r="D352" s="29"/>
      <c r="E352" s="30">
        <f t="shared" ref="E352:G352" si="162">E353</f>
        <v>33729051</v>
      </c>
      <c r="F352" s="30">
        <f t="shared" si="162"/>
        <v>35312176</v>
      </c>
      <c r="G352" s="30">
        <f t="shared" si="162"/>
        <v>36867575</v>
      </c>
    </row>
    <row r="353" spans="1:7" s="40" customFormat="1" x14ac:dyDescent="0.25">
      <c r="A353" s="31"/>
      <c r="B353" s="32"/>
      <c r="C353" s="2">
        <v>381</v>
      </c>
      <c r="D353" s="33" t="s">
        <v>15</v>
      </c>
      <c r="E353" s="34">
        <f t="shared" ref="E353:G353" si="163">SUM(E354)</f>
        <v>33729051</v>
      </c>
      <c r="F353" s="34">
        <f t="shared" si="163"/>
        <v>35312176</v>
      </c>
      <c r="G353" s="34">
        <f t="shared" si="163"/>
        <v>36867575</v>
      </c>
    </row>
    <row r="354" spans="1:7" x14ac:dyDescent="0.25">
      <c r="A354" s="35"/>
      <c r="B354" s="41"/>
      <c r="C354" s="42">
        <v>3811</v>
      </c>
      <c r="D354" s="43" t="s">
        <v>16</v>
      </c>
      <c r="E354" s="67">
        <v>33729051</v>
      </c>
      <c r="F354" s="67">
        <v>35312176</v>
      </c>
      <c r="G354" s="67">
        <v>36867575</v>
      </c>
    </row>
    <row r="355" spans="1:7" ht="31.5" x14ac:dyDescent="0.25">
      <c r="A355" s="23" t="s">
        <v>7</v>
      </c>
      <c r="B355" s="24" t="s">
        <v>18</v>
      </c>
      <c r="C355" s="50"/>
      <c r="D355" s="25" t="s">
        <v>19</v>
      </c>
      <c r="E355" s="26">
        <f t="shared" ref="E355:G355" si="164">SUM(E356)</f>
        <v>464530</v>
      </c>
      <c r="F355" s="26">
        <f t="shared" si="164"/>
        <v>1327228</v>
      </c>
      <c r="G355" s="26">
        <f t="shared" si="164"/>
        <v>1592674</v>
      </c>
    </row>
    <row r="356" spans="1:7" x14ac:dyDescent="0.25">
      <c r="A356" s="27"/>
      <c r="B356" s="28"/>
      <c r="C356" s="28">
        <v>11</v>
      </c>
      <c r="D356" s="29" t="s">
        <v>10</v>
      </c>
      <c r="E356" s="30">
        <f t="shared" ref="E356:G356" si="165">SUM(E358)</f>
        <v>464530</v>
      </c>
      <c r="F356" s="30">
        <f t="shared" si="165"/>
        <v>1327228</v>
      </c>
      <c r="G356" s="30">
        <f t="shared" si="165"/>
        <v>1592674</v>
      </c>
    </row>
    <row r="357" spans="1:7" x14ac:dyDescent="0.25">
      <c r="A357" s="27"/>
      <c r="B357" s="28"/>
      <c r="C357" s="28">
        <v>37</v>
      </c>
      <c r="D357" s="29"/>
      <c r="E357" s="30">
        <f t="shared" ref="E357:G357" si="166">E358</f>
        <v>464530</v>
      </c>
      <c r="F357" s="30">
        <f t="shared" si="166"/>
        <v>1327228</v>
      </c>
      <c r="G357" s="30">
        <f t="shared" si="166"/>
        <v>1592674</v>
      </c>
    </row>
    <row r="358" spans="1:7" s="40" customFormat="1" ht="31.5" x14ac:dyDescent="0.25">
      <c r="A358" s="31"/>
      <c r="B358" s="32"/>
      <c r="C358" s="2">
        <v>372</v>
      </c>
      <c r="D358" s="33" t="s">
        <v>20</v>
      </c>
      <c r="E358" s="34">
        <f t="shared" ref="E358:G358" si="167">SUM(E359)</f>
        <v>464530</v>
      </c>
      <c r="F358" s="34">
        <f t="shared" si="167"/>
        <v>1327228</v>
      </c>
      <c r="G358" s="34">
        <f t="shared" si="167"/>
        <v>1592674</v>
      </c>
    </row>
    <row r="359" spans="1:7" ht="31.5" x14ac:dyDescent="0.25">
      <c r="A359" s="35"/>
      <c r="B359" s="46"/>
      <c r="C359" s="42">
        <v>3721</v>
      </c>
      <c r="D359" s="43" t="s">
        <v>21</v>
      </c>
      <c r="E359" s="10">
        <v>464530</v>
      </c>
      <c r="F359" s="10">
        <v>1327228</v>
      </c>
      <c r="G359" s="10">
        <v>1592674</v>
      </c>
    </row>
    <row r="360" spans="1:7" ht="31.5" x14ac:dyDescent="0.25">
      <c r="A360" s="23" t="s">
        <v>7</v>
      </c>
      <c r="B360" s="50" t="s">
        <v>22</v>
      </c>
      <c r="C360" s="50"/>
      <c r="D360" s="25" t="s">
        <v>23</v>
      </c>
      <c r="E360" s="26">
        <f t="shared" ref="E360:G360" si="168">SUM(E361+E374)</f>
        <v>115469</v>
      </c>
      <c r="F360" s="26">
        <f t="shared" si="168"/>
        <v>115469</v>
      </c>
      <c r="G360" s="26">
        <f t="shared" si="168"/>
        <v>115468</v>
      </c>
    </row>
    <row r="361" spans="1:7" x14ac:dyDescent="0.25">
      <c r="A361" s="27"/>
      <c r="B361" s="28"/>
      <c r="C361" s="28">
        <v>11</v>
      </c>
      <c r="D361" s="29" t="s">
        <v>10</v>
      </c>
      <c r="E361" s="30">
        <f t="shared" ref="E361:G361" si="169">SUM(E363+E366+E370+E372)</f>
        <v>102197</v>
      </c>
      <c r="F361" s="30">
        <f t="shared" si="169"/>
        <v>102197</v>
      </c>
      <c r="G361" s="30">
        <f t="shared" si="169"/>
        <v>102196</v>
      </c>
    </row>
    <row r="362" spans="1:7" x14ac:dyDescent="0.25">
      <c r="A362" s="27"/>
      <c r="B362" s="28"/>
      <c r="C362" s="28">
        <v>32</v>
      </c>
      <c r="D362" s="29"/>
      <c r="E362" s="30">
        <f t="shared" ref="E362:G362" si="170">E363+E366+E370+E372</f>
        <v>102197</v>
      </c>
      <c r="F362" s="30">
        <f t="shared" si="170"/>
        <v>102197</v>
      </c>
      <c r="G362" s="30">
        <f t="shared" si="170"/>
        <v>102196</v>
      </c>
    </row>
    <row r="363" spans="1:7" x14ac:dyDescent="0.25">
      <c r="A363" s="31"/>
      <c r="B363" s="32"/>
      <c r="C363" s="2">
        <v>321</v>
      </c>
      <c r="D363" s="33" t="s">
        <v>24</v>
      </c>
      <c r="E363" s="34">
        <f t="shared" ref="E363:G363" si="171">SUM(E364+E365)</f>
        <v>59726</v>
      </c>
      <c r="F363" s="34">
        <f t="shared" si="171"/>
        <v>59726</v>
      </c>
      <c r="G363" s="34">
        <f t="shared" si="171"/>
        <v>59725</v>
      </c>
    </row>
    <row r="364" spans="1:7" x14ac:dyDescent="0.25">
      <c r="A364" s="35"/>
      <c r="B364" s="36"/>
      <c r="C364" s="37">
        <v>3211</v>
      </c>
      <c r="D364" s="38" t="s">
        <v>25</v>
      </c>
      <c r="E364" s="10">
        <v>58399</v>
      </c>
      <c r="F364" s="10">
        <v>58399</v>
      </c>
      <c r="G364" s="10">
        <v>58398</v>
      </c>
    </row>
    <row r="365" spans="1:7" x14ac:dyDescent="0.25">
      <c r="A365" s="35"/>
      <c r="B365" s="36"/>
      <c r="C365" s="37">
        <v>3214</v>
      </c>
      <c r="D365" s="38" t="s">
        <v>26</v>
      </c>
      <c r="E365" s="10">
        <v>1327</v>
      </c>
      <c r="F365" s="10">
        <v>1327</v>
      </c>
      <c r="G365" s="10">
        <v>1327</v>
      </c>
    </row>
    <row r="366" spans="1:7" x14ac:dyDescent="0.25">
      <c r="A366" s="31"/>
      <c r="B366" s="32"/>
      <c r="C366" s="2">
        <v>323</v>
      </c>
      <c r="D366" s="33" t="s">
        <v>27</v>
      </c>
      <c r="E366" s="34">
        <f t="shared" ref="E366:G366" si="172">SUM(E367+E368+E369)</f>
        <v>19908</v>
      </c>
      <c r="F366" s="34">
        <f t="shared" si="172"/>
        <v>19908</v>
      </c>
      <c r="G366" s="34">
        <f t="shared" si="172"/>
        <v>19908</v>
      </c>
    </row>
    <row r="367" spans="1:7" x14ac:dyDescent="0.25">
      <c r="A367" s="35"/>
      <c r="B367" s="36"/>
      <c r="C367" s="37">
        <v>3237</v>
      </c>
      <c r="D367" s="38" t="s">
        <v>28</v>
      </c>
      <c r="E367" s="10">
        <v>6636</v>
      </c>
      <c r="F367" s="10">
        <v>6636</v>
      </c>
      <c r="G367" s="10">
        <v>6636</v>
      </c>
    </row>
    <row r="368" spans="1:7" x14ac:dyDescent="0.25">
      <c r="A368" s="35"/>
      <c r="B368" s="36"/>
      <c r="C368" s="37">
        <v>3235</v>
      </c>
      <c r="D368" s="38" t="s">
        <v>29</v>
      </c>
      <c r="E368" s="10">
        <v>6636</v>
      </c>
      <c r="F368" s="10">
        <v>6636</v>
      </c>
      <c r="G368" s="10">
        <v>6636</v>
      </c>
    </row>
    <row r="369" spans="1:7" x14ac:dyDescent="0.25">
      <c r="A369" s="35"/>
      <c r="B369" s="36"/>
      <c r="C369" s="37">
        <v>3239</v>
      </c>
      <c r="D369" s="38" t="s">
        <v>30</v>
      </c>
      <c r="E369" s="10">
        <v>6636</v>
      </c>
      <c r="F369" s="10">
        <v>6636</v>
      </c>
      <c r="G369" s="10">
        <v>6636</v>
      </c>
    </row>
    <row r="370" spans="1:7" ht="31.5" x14ac:dyDescent="0.25">
      <c r="A370" s="31"/>
      <c r="B370" s="32"/>
      <c r="C370" s="2">
        <v>329</v>
      </c>
      <c r="D370" s="33" t="s">
        <v>31</v>
      </c>
      <c r="E370" s="34">
        <f t="shared" ref="E370:G370" si="173">SUM(E371)</f>
        <v>13272</v>
      </c>
      <c r="F370" s="34">
        <f t="shared" si="173"/>
        <v>13272</v>
      </c>
      <c r="G370" s="34">
        <f t="shared" si="173"/>
        <v>13272</v>
      </c>
    </row>
    <row r="371" spans="1:7" x14ac:dyDescent="0.25">
      <c r="A371" s="35"/>
      <c r="B371" s="36"/>
      <c r="C371" s="37">
        <v>3293</v>
      </c>
      <c r="D371" s="38" t="s">
        <v>32</v>
      </c>
      <c r="E371" s="10">
        <v>13272</v>
      </c>
      <c r="F371" s="10">
        <v>13272</v>
      </c>
      <c r="G371" s="10">
        <v>13272</v>
      </c>
    </row>
    <row r="372" spans="1:7" ht="31.5" x14ac:dyDescent="0.25">
      <c r="A372" s="31"/>
      <c r="B372" s="32"/>
      <c r="C372" s="2">
        <v>324</v>
      </c>
      <c r="D372" s="33" t="s">
        <v>33</v>
      </c>
      <c r="E372" s="34">
        <f t="shared" ref="E372:G372" si="174">SUM(E373)</f>
        <v>9291</v>
      </c>
      <c r="F372" s="34">
        <f t="shared" si="174"/>
        <v>9291</v>
      </c>
      <c r="G372" s="34">
        <f t="shared" si="174"/>
        <v>9291</v>
      </c>
    </row>
    <row r="373" spans="1:7" ht="31.5" x14ac:dyDescent="0.25">
      <c r="A373" s="35"/>
      <c r="B373" s="46"/>
      <c r="C373" s="42">
        <v>3241</v>
      </c>
      <c r="D373" s="43" t="s">
        <v>34</v>
      </c>
      <c r="E373" s="10">
        <v>9291</v>
      </c>
      <c r="F373" s="10">
        <v>9291</v>
      </c>
      <c r="G373" s="10">
        <v>9291</v>
      </c>
    </row>
    <row r="374" spans="1:7" x14ac:dyDescent="0.25">
      <c r="A374" s="27"/>
      <c r="B374" s="28"/>
      <c r="C374" s="28">
        <v>51</v>
      </c>
      <c r="D374" s="29" t="s">
        <v>35</v>
      </c>
      <c r="E374" s="30">
        <f t="shared" ref="E374:G374" si="175">SUM(E376)</f>
        <v>13272</v>
      </c>
      <c r="F374" s="30">
        <f t="shared" si="175"/>
        <v>13272</v>
      </c>
      <c r="G374" s="30">
        <f t="shared" si="175"/>
        <v>13272</v>
      </c>
    </row>
    <row r="375" spans="1:7" x14ac:dyDescent="0.25">
      <c r="A375" s="27"/>
      <c r="B375" s="28"/>
      <c r="C375" s="28">
        <v>32</v>
      </c>
      <c r="D375" s="29"/>
      <c r="E375" s="30">
        <f t="shared" ref="E375:G375" si="176">E376</f>
        <v>13272</v>
      </c>
      <c r="F375" s="30">
        <f t="shared" si="176"/>
        <v>13272</v>
      </c>
      <c r="G375" s="30">
        <f t="shared" si="176"/>
        <v>13272</v>
      </c>
    </row>
    <row r="376" spans="1:7" x14ac:dyDescent="0.25">
      <c r="A376" s="31"/>
      <c r="B376" s="32"/>
      <c r="C376" s="51">
        <v>3211</v>
      </c>
      <c r="D376" s="52" t="s">
        <v>25</v>
      </c>
      <c r="E376" s="53">
        <v>13272</v>
      </c>
      <c r="F376" s="53">
        <v>13272</v>
      </c>
      <c r="G376" s="53">
        <v>13272</v>
      </c>
    </row>
    <row r="377" spans="1:7" ht="31.5" x14ac:dyDescent="0.25">
      <c r="A377" s="23" t="s">
        <v>7</v>
      </c>
      <c r="B377" s="24" t="s">
        <v>36</v>
      </c>
      <c r="C377" s="50"/>
      <c r="D377" s="25" t="s">
        <v>37</v>
      </c>
      <c r="E377" s="26">
        <f t="shared" ref="E377:G377" si="177">SUM(E378)</f>
        <v>3981684</v>
      </c>
      <c r="F377" s="26">
        <f t="shared" si="177"/>
        <v>3975711</v>
      </c>
      <c r="G377" s="26">
        <f t="shared" si="177"/>
        <v>2919902</v>
      </c>
    </row>
    <row r="378" spans="1:7" x14ac:dyDescent="0.25">
      <c r="A378" s="27"/>
      <c r="B378" s="28"/>
      <c r="C378" s="28">
        <v>11</v>
      </c>
      <c r="D378" s="29" t="s">
        <v>10</v>
      </c>
      <c r="E378" s="30">
        <f t="shared" ref="E378:G378" si="178">SUM(E380)</f>
        <v>3981684</v>
      </c>
      <c r="F378" s="30">
        <f t="shared" si="178"/>
        <v>3975711</v>
      </c>
      <c r="G378" s="30">
        <f t="shared" si="178"/>
        <v>2919902</v>
      </c>
    </row>
    <row r="379" spans="1:7" x14ac:dyDescent="0.25">
      <c r="A379" s="27"/>
      <c r="B379" s="28"/>
      <c r="C379" s="28">
        <v>37</v>
      </c>
      <c r="D379" s="29"/>
      <c r="E379" s="30">
        <f t="shared" ref="E379:G379" si="179">E380</f>
        <v>3981684</v>
      </c>
      <c r="F379" s="30">
        <f t="shared" si="179"/>
        <v>3975711</v>
      </c>
      <c r="G379" s="30">
        <f t="shared" si="179"/>
        <v>2919902</v>
      </c>
    </row>
    <row r="380" spans="1:7" s="40" customFormat="1" ht="31.5" x14ac:dyDescent="0.25">
      <c r="A380" s="31"/>
      <c r="B380" s="32"/>
      <c r="C380" s="2">
        <v>372</v>
      </c>
      <c r="D380" s="33" t="s">
        <v>20</v>
      </c>
      <c r="E380" s="34">
        <f t="shared" ref="E380:G380" si="180">SUM(E381)</f>
        <v>3981684</v>
      </c>
      <c r="F380" s="34">
        <f t="shared" si="180"/>
        <v>3975711</v>
      </c>
      <c r="G380" s="34">
        <f t="shared" si="180"/>
        <v>2919902</v>
      </c>
    </row>
    <row r="381" spans="1:7" ht="31.5" x14ac:dyDescent="0.25">
      <c r="A381" s="35"/>
      <c r="B381" s="46"/>
      <c r="C381" s="42">
        <v>3721</v>
      </c>
      <c r="D381" s="43" t="s">
        <v>21</v>
      </c>
      <c r="E381" s="10">
        <v>3981684</v>
      </c>
      <c r="F381" s="10">
        <v>3975711</v>
      </c>
      <c r="G381" s="10">
        <v>2919902</v>
      </c>
    </row>
    <row r="382" spans="1:7" ht="31.5" x14ac:dyDescent="0.25">
      <c r="A382" s="23" t="s">
        <v>7</v>
      </c>
      <c r="B382" s="24" t="s">
        <v>38</v>
      </c>
      <c r="C382" s="50"/>
      <c r="D382" s="25" t="s">
        <v>39</v>
      </c>
      <c r="E382" s="26">
        <f t="shared" ref="E382:G382" si="181">E383+E390</f>
        <v>2186041</v>
      </c>
      <c r="F382" s="26">
        <f t="shared" si="181"/>
        <v>2217738</v>
      </c>
      <c r="G382" s="26">
        <f t="shared" si="181"/>
        <v>2249141</v>
      </c>
    </row>
    <row r="383" spans="1:7" x14ac:dyDescent="0.25">
      <c r="A383" s="27"/>
      <c r="B383" s="28"/>
      <c r="C383" s="28">
        <v>11</v>
      </c>
      <c r="D383" s="29" t="s">
        <v>10</v>
      </c>
      <c r="E383" s="30">
        <f t="shared" ref="E383:G383" si="182">SUM(E385+E388)</f>
        <v>1505076</v>
      </c>
      <c r="F383" s="30">
        <f t="shared" si="182"/>
        <v>1504811</v>
      </c>
      <c r="G383" s="30">
        <f t="shared" si="182"/>
        <v>1504811</v>
      </c>
    </row>
    <row r="384" spans="1:7" x14ac:dyDescent="0.25">
      <c r="A384" s="27"/>
      <c r="B384" s="28"/>
      <c r="C384" s="28">
        <v>32</v>
      </c>
      <c r="D384" s="29"/>
      <c r="E384" s="30">
        <f t="shared" ref="E384:G384" si="183">E385</f>
        <v>7963</v>
      </c>
      <c r="F384" s="30">
        <f t="shared" si="183"/>
        <v>7698</v>
      </c>
      <c r="G384" s="30">
        <f t="shared" si="183"/>
        <v>7698</v>
      </c>
    </row>
    <row r="385" spans="1:7" s="40" customFormat="1" x14ac:dyDescent="0.25">
      <c r="A385" s="31"/>
      <c r="B385" s="32"/>
      <c r="C385" s="2">
        <v>323</v>
      </c>
      <c r="D385" s="33" t="s">
        <v>27</v>
      </c>
      <c r="E385" s="34">
        <f t="shared" ref="E385:G385" si="184">SUM(E386)</f>
        <v>7963</v>
      </c>
      <c r="F385" s="34">
        <f t="shared" si="184"/>
        <v>7698</v>
      </c>
      <c r="G385" s="34">
        <f t="shared" si="184"/>
        <v>7698</v>
      </c>
    </row>
    <row r="386" spans="1:7" x14ac:dyDescent="0.25">
      <c r="A386" s="35"/>
      <c r="B386" s="46"/>
      <c r="C386" s="42">
        <v>3237</v>
      </c>
      <c r="D386" s="43" t="s">
        <v>28</v>
      </c>
      <c r="E386" s="44">
        <v>7963</v>
      </c>
      <c r="F386" s="44">
        <v>7698</v>
      </c>
      <c r="G386" s="44">
        <v>7698</v>
      </c>
    </row>
    <row r="387" spans="1:7" s="40" customFormat="1" x14ac:dyDescent="0.25">
      <c r="A387" s="27"/>
      <c r="B387" s="28"/>
      <c r="C387" s="4">
        <v>38</v>
      </c>
      <c r="D387" s="29"/>
      <c r="E387" s="30">
        <f t="shared" ref="E387:G387" si="185">E388</f>
        <v>1497113</v>
      </c>
      <c r="F387" s="30">
        <f t="shared" si="185"/>
        <v>1497113</v>
      </c>
      <c r="G387" s="30">
        <f t="shared" si="185"/>
        <v>1497113</v>
      </c>
    </row>
    <row r="388" spans="1:7" s="40" customFormat="1" x14ac:dyDescent="0.25">
      <c r="A388" s="31"/>
      <c r="B388" s="32"/>
      <c r="C388" s="2">
        <v>381</v>
      </c>
      <c r="D388" s="33" t="s">
        <v>15</v>
      </c>
      <c r="E388" s="34">
        <f t="shared" ref="E388:G388" si="186">SUM(E389)</f>
        <v>1497113</v>
      </c>
      <c r="F388" s="34">
        <f t="shared" si="186"/>
        <v>1497113</v>
      </c>
      <c r="G388" s="34">
        <f t="shared" si="186"/>
        <v>1497113</v>
      </c>
    </row>
    <row r="389" spans="1:7" x14ac:dyDescent="0.25">
      <c r="A389" s="35"/>
      <c r="B389" s="46"/>
      <c r="C389" s="42">
        <v>3811</v>
      </c>
      <c r="D389" s="43" t="s">
        <v>16</v>
      </c>
      <c r="E389" s="44">
        <v>1497113</v>
      </c>
      <c r="F389" s="44">
        <v>1497113</v>
      </c>
      <c r="G389" s="44">
        <v>1497113</v>
      </c>
    </row>
    <row r="390" spans="1:7" x14ac:dyDescent="0.25">
      <c r="A390" s="27"/>
      <c r="B390" s="28"/>
      <c r="C390" s="28">
        <v>41</v>
      </c>
      <c r="D390" s="29" t="s">
        <v>17</v>
      </c>
      <c r="E390" s="30">
        <f t="shared" ref="E390:G390" si="187">SUM(E392)</f>
        <v>680965</v>
      </c>
      <c r="F390" s="30">
        <f t="shared" si="187"/>
        <v>712927</v>
      </c>
      <c r="G390" s="30">
        <f t="shared" si="187"/>
        <v>744330</v>
      </c>
    </row>
    <row r="391" spans="1:7" x14ac:dyDescent="0.25">
      <c r="A391" s="27"/>
      <c r="B391" s="28"/>
      <c r="C391" s="28">
        <v>38</v>
      </c>
      <c r="D391" s="29"/>
      <c r="E391" s="30">
        <f t="shared" ref="E391:G391" si="188">E392</f>
        <v>680965</v>
      </c>
      <c r="F391" s="30">
        <f t="shared" si="188"/>
        <v>712927</v>
      </c>
      <c r="G391" s="30">
        <f t="shared" si="188"/>
        <v>744330</v>
      </c>
    </row>
    <row r="392" spans="1:7" s="40" customFormat="1" x14ac:dyDescent="0.25">
      <c r="A392" s="31"/>
      <c r="B392" s="32"/>
      <c r="C392" s="2">
        <v>381</v>
      </c>
      <c r="D392" s="33" t="s">
        <v>40</v>
      </c>
      <c r="E392" s="34">
        <f t="shared" ref="E392:G392" si="189">SUM(E393)</f>
        <v>680965</v>
      </c>
      <c r="F392" s="34">
        <f t="shared" si="189"/>
        <v>712927</v>
      </c>
      <c r="G392" s="34">
        <f t="shared" si="189"/>
        <v>744330</v>
      </c>
    </row>
    <row r="393" spans="1:7" x14ac:dyDescent="0.25">
      <c r="A393" s="35"/>
      <c r="B393" s="41"/>
      <c r="C393" s="42">
        <v>3811</v>
      </c>
      <c r="D393" s="43" t="s">
        <v>16</v>
      </c>
      <c r="E393" s="44">
        <v>680965</v>
      </c>
      <c r="F393" s="47">
        <v>712927</v>
      </c>
      <c r="G393" s="44">
        <v>744330</v>
      </c>
    </row>
    <row r="394" spans="1:7" ht="31.5" x14ac:dyDescent="0.25">
      <c r="A394" s="23" t="s">
        <v>7</v>
      </c>
      <c r="B394" s="50" t="s">
        <v>41</v>
      </c>
      <c r="C394" s="50"/>
      <c r="D394" s="25" t="s">
        <v>42</v>
      </c>
      <c r="E394" s="26">
        <f t="shared" ref="E394:G394" si="190">SUM(E395)</f>
        <v>76847</v>
      </c>
      <c r="F394" s="26">
        <f t="shared" si="190"/>
        <v>73927</v>
      </c>
      <c r="G394" s="26">
        <f t="shared" si="190"/>
        <v>73927</v>
      </c>
    </row>
    <row r="395" spans="1:7" x14ac:dyDescent="0.25">
      <c r="A395" s="27"/>
      <c r="B395" s="28"/>
      <c r="C395" s="28">
        <v>11</v>
      </c>
      <c r="D395" s="29" t="s">
        <v>10</v>
      </c>
      <c r="E395" s="30">
        <f t="shared" ref="E395:G395" si="191">SUM(E397+E402+E405+E408+E411)</f>
        <v>76847</v>
      </c>
      <c r="F395" s="30">
        <f t="shared" si="191"/>
        <v>73927</v>
      </c>
      <c r="G395" s="30">
        <f t="shared" si="191"/>
        <v>73927</v>
      </c>
    </row>
    <row r="396" spans="1:7" x14ac:dyDescent="0.25">
      <c r="A396" s="27"/>
      <c r="B396" s="28"/>
      <c r="C396" s="28">
        <v>32</v>
      </c>
      <c r="D396" s="29"/>
      <c r="E396" s="30">
        <f t="shared" ref="E396:G396" si="192">E397+E402+E405</f>
        <v>22431</v>
      </c>
      <c r="F396" s="30">
        <f t="shared" si="192"/>
        <v>19511</v>
      </c>
      <c r="G396" s="30">
        <f t="shared" si="192"/>
        <v>19511</v>
      </c>
    </row>
    <row r="397" spans="1:7" x14ac:dyDescent="0.25">
      <c r="A397" s="31"/>
      <c r="B397" s="32"/>
      <c r="C397" s="2">
        <v>323</v>
      </c>
      <c r="D397" s="33" t="s">
        <v>27</v>
      </c>
      <c r="E397" s="34">
        <f t="shared" ref="E397:G397" si="193">SUM(E398+E399+E400+E401)</f>
        <v>15131</v>
      </c>
      <c r="F397" s="34">
        <f t="shared" si="193"/>
        <v>12211</v>
      </c>
      <c r="G397" s="34">
        <f t="shared" si="193"/>
        <v>12211</v>
      </c>
    </row>
    <row r="398" spans="1:7" x14ac:dyDescent="0.25">
      <c r="A398" s="35"/>
      <c r="B398" s="42"/>
      <c r="C398" s="42">
        <v>3233</v>
      </c>
      <c r="D398" s="43" t="s">
        <v>43</v>
      </c>
      <c r="E398" s="10">
        <v>5575</v>
      </c>
      <c r="F398" s="10">
        <v>2655</v>
      </c>
      <c r="G398" s="10">
        <v>2655</v>
      </c>
    </row>
    <row r="399" spans="1:7" x14ac:dyDescent="0.25">
      <c r="A399" s="35"/>
      <c r="B399" s="36"/>
      <c r="C399" s="37">
        <v>3237</v>
      </c>
      <c r="D399" s="38" t="s">
        <v>28</v>
      </c>
      <c r="E399" s="10">
        <v>1327</v>
      </c>
      <c r="F399" s="10">
        <v>1327</v>
      </c>
      <c r="G399" s="10">
        <v>1327</v>
      </c>
    </row>
    <row r="400" spans="1:7" x14ac:dyDescent="0.25">
      <c r="A400" s="35"/>
      <c r="B400" s="36"/>
      <c r="C400" s="37">
        <v>3235</v>
      </c>
      <c r="D400" s="38" t="s">
        <v>29</v>
      </c>
      <c r="E400" s="10">
        <v>929</v>
      </c>
      <c r="F400" s="10">
        <v>929</v>
      </c>
      <c r="G400" s="10">
        <v>929</v>
      </c>
    </row>
    <row r="401" spans="1:7" x14ac:dyDescent="0.25">
      <c r="A401" s="35"/>
      <c r="B401" s="36"/>
      <c r="C401" s="37">
        <v>3239</v>
      </c>
      <c r="D401" s="38" t="s">
        <v>30</v>
      </c>
      <c r="E401" s="10">
        <v>7300</v>
      </c>
      <c r="F401" s="10">
        <v>7300</v>
      </c>
      <c r="G401" s="10">
        <v>7300</v>
      </c>
    </row>
    <row r="402" spans="1:7" ht="31.5" x14ac:dyDescent="0.25">
      <c r="A402" s="31"/>
      <c r="B402" s="32"/>
      <c r="C402" s="2">
        <v>329</v>
      </c>
      <c r="D402" s="33" t="s">
        <v>31</v>
      </c>
      <c r="E402" s="34">
        <f t="shared" ref="E402:G402" si="194">SUM(E403+E404)</f>
        <v>4380</v>
      </c>
      <c r="F402" s="34">
        <f t="shared" si="194"/>
        <v>4380</v>
      </c>
      <c r="G402" s="34">
        <f t="shared" si="194"/>
        <v>4380</v>
      </c>
    </row>
    <row r="403" spans="1:7" x14ac:dyDescent="0.25">
      <c r="A403" s="35"/>
      <c r="B403" s="46"/>
      <c r="C403" s="42">
        <v>3291</v>
      </c>
      <c r="D403" s="43" t="s">
        <v>44</v>
      </c>
      <c r="E403" s="10">
        <v>398</v>
      </c>
      <c r="F403" s="10">
        <v>398</v>
      </c>
      <c r="G403" s="10">
        <v>398</v>
      </c>
    </row>
    <row r="404" spans="1:7" x14ac:dyDescent="0.25">
      <c r="A404" s="35"/>
      <c r="B404" s="36"/>
      <c r="C404" s="37">
        <v>3293</v>
      </c>
      <c r="D404" s="38" t="s">
        <v>32</v>
      </c>
      <c r="E404" s="10">
        <v>3982</v>
      </c>
      <c r="F404" s="10">
        <v>3982</v>
      </c>
      <c r="G404" s="10">
        <v>3982</v>
      </c>
    </row>
    <row r="405" spans="1:7" ht="31.5" x14ac:dyDescent="0.25">
      <c r="A405" s="31"/>
      <c r="B405" s="32"/>
      <c r="C405" s="2">
        <v>324</v>
      </c>
      <c r="D405" s="33" t="s">
        <v>33</v>
      </c>
      <c r="E405" s="34">
        <f t="shared" ref="E405:G405" si="195">SUM(E406)</f>
        <v>2920</v>
      </c>
      <c r="F405" s="34">
        <f t="shared" si="195"/>
        <v>2920</v>
      </c>
      <c r="G405" s="34">
        <f t="shared" si="195"/>
        <v>2920</v>
      </c>
    </row>
    <row r="406" spans="1:7" ht="31.5" x14ac:dyDescent="0.25">
      <c r="A406" s="35"/>
      <c r="B406" s="46"/>
      <c r="C406" s="42">
        <v>3241</v>
      </c>
      <c r="D406" s="43" t="s">
        <v>45</v>
      </c>
      <c r="E406" s="10">
        <v>2920</v>
      </c>
      <c r="F406" s="10">
        <v>2920</v>
      </c>
      <c r="G406" s="10">
        <v>2920</v>
      </c>
    </row>
    <row r="407" spans="1:7" s="40" customFormat="1" x14ac:dyDescent="0.25">
      <c r="A407" s="27"/>
      <c r="B407" s="28"/>
      <c r="C407" s="4">
        <v>37</v>
      </c>
      <c r="D407" s="29"/>
      <c r="E407" s="6">
        <f t="shared" ref="E407:G407" si="196">E408</f>
        <v>51762</v>
      </c>
      <c r="F407" s="6">
        <f t="shared" si="196"/>
        <v>51762</v>
      </c>
      <c r="G407" s="6">
        <f t="shared" si="196"/>
        <v>51762</v>
      </c>
    </row>
    <row r="408" spans="1:7" s="40" customFormat="1" ht="31.5" x14ac:dyDescent="0.25">
      <c r="A408" s="31"/>
      <c r="B408" s="32"/>
      <c r="C408" s="2">
        <v>372</v>
      </c>
      <c r="D408" s="52" t="s">
        <v>20</v>
      </c>
      <c r="E408" s="34">
        <f t="shared" ref="E408:G408" si="197">SUM(E409)</f>
        <v>51762</v>
      </c>
      <c r="F408" s="34">
        <f t="shared" si="197"/>
        <v>51762</v>
      </c>
      <c r="G408" s="34">
        <f t="shared" si="197"/>
        <v>51762</v>
      </c>
    </row>
    <row r="409" spans="1:7" ht="31.5" x14ac:dyDescent="0.25">
      <c r="A409" s="35"/>
      <c r="B409" s="46"/>
      <c r="C409" s="42">
        <v>3721</v>
      </c>
      <c r="D409" s="43" t="s">
        <v>20</v>
      </c>
      <c r="E409" s="10">
        <v>51762</v>
      </c>
      <c r="F409" s="10">
        <v>51762</v>
      </c>
      <c r="G409" s="10">
        <v>51762</v>
      </c>
    </row>
    <row r="410" spans="1:7" s="40" customFormat="1" x14ac:dyDescent="0.25">
      <c r="A410" s="27"/>
      <c r="B410" s="28"/>
      <c r="C410" s="4">
        <v>38</v>
      </c>
      <c r="D410" s="29"/>
      <c r="E410" s="6">
        <f t="shared" ref="E410:G410" si="198">E411</f>
        <v>2654</v>
      </c>
      <c r="F410" s="6">
        <f t="shared" si="198"/>
        <v>2654</v>
      </c>
      <c r="G410" s="6">
        <f t="shared" si="198"/>
        <v>2654</v>
      </c>
    </row>
    <row r="411" spans="1:7" s="40" customFormat="1" x14ac:dyDescent="0.25">
      <c r="A411" s="31"/>
      <c r="B411" s="32"/>
      <c r="C411" s="2">
        <v>381</v>
      </c>
      <c r="D411" s="33" t="s">
        <v>15</v>
      </c>
      <c r="E411" s="34">
        <f t="shared" ref="E411:G411" si="199">SUM(E412)</f>
        <v>2654</v>
      </c>
      <c r="F411" s="34">
        <f t="shared" si="199"/>
        <v>2654</v>
      </c>
      <c r="G411" s="34">
        <f t="shared" si="199"/>
        <v>2654</v>
      </c>
    </row>
    <row r="412" spans="1:7" x14ac:dyDescent="0.25">
      <c r="A412" s="35"/>
      <c r="B412" s="46"/>
      <c r="C412" s="42">
        <v>3811</v>
      </c>
      <c r="D412" s="43" t="s">
        <v>16</v>
      </c>
      <c r="E412" s="10">
        <v>2654</v>
      </c>
      <c r="F412" s="10">
        <v>2654</v>
      </c>
      <c r="G412" s="10">
        <v>2654</v>
      </c>
    </row>
    <row r="413" spans="1:7" x14ac:dyDescent="0.25">
      <c r="A413" s="23" t="s">
        <v>7</v>
      </c>
      <c r="B413" s="50" t="s">
        <v>46</v>
      </c>
      <c r="C413" s="50"/>
      <c r="D413" s="25" t="s">
        <v>47</v>
      </c>
      <c r="E413" s="26">
        <f t="shared" ref="E413:G413" si="200">SUM(E414)</f>
        <v>50336</v>
      </c>
      <c r="F413" s="26">
        <f t="shared" si="200"/>
        <v>28529</v>
      </c>
      <c r="G413" s="26">
        <f t="shared" si="200"/>
        <v>28529</v>
      </c>
    </row>
    <row r="414" spans="1:7" x14ac:dyDescent="0.25">
      <c r="A414" s="27"/>
      <c r="B414" s="28"/>
      <c r="C414" s="28">
        <v>11</v>
      </c>
      <c r="D414" s="29" t="s">
        <v>10</v>
      </c>
      <c r="E414" s="30">
        <f>SUM(E416+E420+E424)</f>
        <v>50336</v>
      </c>
      <c r="F414" s="30">
        <f t="shared" ref="F414:G414" si="201">SUM(F416+F420+F424)</f>
        <v>28529</v>
      </c>
      <c r="G414" s="30">
        <f t="shared" si="201"/>
        <v>28529</v>
      </c>
    </row>
    <row r="415" spans="1:7" x14ac:dyDescent="0.25">
      <c r="A415" s="27"/>
      <c r="B415" s="28"/>
      <c r="C415" s="28">
        <v>32</v>
      </c>
      <c r="D415" s="29"/>
      <c r="E415" s="30">
        <f>E416+E420+E424</f>
        <v>50336</v>
      </c>
      <c r="F415" s="30">
        <f t="shared" ref="F415:G415" si="202">F416+F420+F424</f>
        <v>28529</v>
      </c>
      <c r="G415" s="30">
        <f t="shared" si="202"/>
        <v>28529</v>
      </c>
    </row>
    <row r="416" spans="1:7" x14ac:dyDescent="0.25">
      <c r="A416" s="31"/>
      <c r="B416" s="32"/>
      <c r="C416" s="2">
        <v>323</v>
      </c>
      <c r="D416" s="33" t="s">
        <v>27</v>
      </c>
      <c r="E416" s="34">
        <f t="shared" ref="E416:G416" si="203">SUM(E417+E418+E419)</f>
        <v>41138</v>
      </c>
      <c r="F416" s="34">
        <f t="shared" si="203"/>
        <v>27865</v>
      </c>
      <c r="G416" s="34">
        <f t="shared" si="203"/>
        <v>27865</v>
      </c>
    </row>
    <row r="417" spans="1:7" x14ac:dyDescent="0.25">
      <c r="A417" s="35"/>
      <c r="B417" s="41"/>
      <c r="C417" s="42">
        <v>3233</v>
      </c>
      <c r="D417" s="43" t="s">
        <v>48</v>
      </c>
      <c r="E417" s="44">
        <v>25211</v>
      </c>
      <c r="F417" s="44">
        <v>11938</v>
      </c>
      <c r="G417" s="44">
        <v>11938</v>
      </c>
    </row>
    <row r="418" spans="1:7" x14ac:dyDescent="0.25">
      <c r="A418" s="35"/>
      <c r="B418" s="36"/>
      <c r="C418" s="37">
        <v>3237</v>
      </c>
      <c r="D418" s="38" t="s">
        <v>28</v>
      </c>
      <c r="E418" s="45">
        <v>6636</v>
      </c>
      <c r="F418" s="45">
        <v>6636</v>
      </c>
      <c r="G418" s="45">
        <v>6636</v>
      </c>
    </row>
    <row r="419" spans="1:7" x14ac:dyDescent="0.25">
      <c r="A419" s="35"/>
      <c r="B419" s="36"/>
      <c r="C419" s="37">
        <v>3235</v>
      </c>
      <c r="D419" s="38" t="s">
        <v>29</v>
      </c>
      <c r="E419" s="45">
        <v>9291</v>
      </c>
      <c r="F419" s="45">
        <v>9291</v>
      </c>
      <c r="G419" s="45">
        <v>9291</v>
      </c>
    </row>
    <row r="420" spans="1:7" ht="31.5" x14ac:dyDescent="0.25">
      <c r="A420" s="31"/>
      <c r="B420" s="32"/>
      <c r="C420" s="2">
        <v>329</v>
      </c>
      <c r="D420" s="33" t="s">
        <v>31</v>
      </c>
      <c r="E420" s="34">
        <f>SUM(E421+E422)</f>
        <v>8800</v>
      </c>
      <c r="F420" s="34">
        <f>F421+F422+F423</f>
        <v>664</v>
      </c>
      <c r="G420" s="34">
        <f>G421+G422+G423</f>
        <v>664</v>
      </c>
    </row>
    <row r="421" spans="1:7" x14ac:dyDescent="0.25">
      <c r="A421" s="35"/>
      <c r="B421" s="36"/>
      <c r="C421" s="37">
        <v>3239</v>
      </c>
      <c r="D421" s="38" t="s">
        <v>30</v>
      </c>
      <c r="E421" s="45">
        <v>4951</v>
      </c>
      <c r="F421" s="45">
        <v>0</v>
      </c>
      <c r="G421" s="45">
        <v>0</v>
      </c>
    </row>
    <row r="422" spans="1:7" x14ac:dyDescent="0.25">
      <c r="A422" s="35"/>
      <c r="B422" s="36"/>
      <c r="C422" s="37">
        <v>3293</v>
      </c>
      <c r="D422" s="38" t="s">
        <v>32</v>
      </c>
      <c r="E422" s="45">
        <v>3849</v>
      </c>
      <c r="F422" s="45">
        <v>0</v>
      </c>
      <c r="G422" s="45">
        <v>0</v>
      </c>
    </row>
    <row r="423" spans="1:7" x14ac:dyDescent="0.25">
      <c r="A423" s="35"/>
      <c r="B423" s="36"/>
      <c r="C423" s="37">
        <v>3299</v>
      </c>
      <c r="D423" s="38" t="s">
        <v>31</v>
      </c>
      <c r="E423" s="45"/>
      <c r="F423" s="45">
        <v>664</v>
      </c>
      <c r="G423" s="45">
        <v>664</v>
      </c>
    </row>
    <row r="424" spans="1:7" x14ac:dyDescent="0.25">
      <c r="A424" s="31"/>
      <c r="B424" s="32"/>
      <c r="C424" s="2">
        <v>324</v>
      </c>
      <c r="D424" s="33"/>
      <c r="E424" s="34">
        <f t="shared" ref="E424:G424" si="204">E425</f>
        <v>398</v>
      </c>
      <c r="F424" s="34">
        <f t="shared" si="204"/>
        <v>0</v>
      </c>
      <c r="G424" s="34">
        <f t="shared" si="204"/>
        <v>0</v>
      </c>
    </row>
    <row r="425" spans="1:7" ht="31.5" x14ac:dyDescent="0.25">
      <c r="A425" s="35"/>
      <c r="B425" s="36"/>
      <c r="C425" s="37">
        <v>3241</v>
      </c>
      <c r="D425" s="43" t="s">
        <v>45</v>
      </c>
      <c r="E425" s="45">
        <v>398</v>
      </c>
      <c r="F425" s="45">
        <v>0</v>
      </c>
      <c r="G425" s="45">
        <v>0</v>
      </c>
    </row>
    <row r="426" spans="1:7" x14ac:dyDescent="0.25">
      <c r="A426" s="23" t="s">
        <v>7</v>
      </c>
      <c r="B426" s="50" t="s">
        <v>49</v>
      </c>
      <c r="C426" s="50"/>
      <c r="D426" s="25" t="s">
        <v>50</v>
      </c>
      <c r="E426" s="26">
        <f t="shared" ref="E426:G426" si="205">SUM(E427)</f>
        <v>49107</v>
      </c>
      <c r="F426" s="26">
        <f t="shared" si="205"/>
        <v>45126</v>
      </c>
      <c r="G426" s="26">
        <f t="shared" si="205"/>
        <v>45126</v>
      </c>
    </row>
    <row r="427" spans="1:7" x14ac:dyDescent="0.25">
      <c r="A427" s="27"/>
      <c r="B427" s="28"/>
      <c r="C427" s="28">
        <v>11</v>
      </c>
      <c r="D427" s="29" t="s">
        <v>10</v>
      </c>
      <c r="E427" s="30">
        <f t="shared" ref="E427:G427" si="206">SUM(E429+E431)</f>
        <v>49107</v>
      </c>
      <c r="F427" s="30">
        <f t="shared" si="206"/>
        <v>45126</v>
      </c>
      <c r="G427" s="30">
        <f t="shared" si="206"/>
        <v>45126</v>
      </c>
    </row>
    <row r="428" spans="1:7" x14ac:dyDescent="0.25">
      <c r="A428" s="27"/>
      <c r="B428" s="28"/>
      <c r="C428" s="28">
        <v>32</v>
      </c>
      <c r="D428" s="29"/>
      <c r="E428" s="30">
        <f t="shared" ref="E428:G428" si="207">E429+E431</f>
        <v>49107</v>
      </c>
      <c r="F428" s="30">
        <f t="shared" si="207"/>
        <v>45126</v>
      </c>
      <c r="G428" s="30">
        <f t="shared" si="207"/>
        <v>45126</v>
      </c>
    </row>
    <row r="429" spans="1:7" ht="31.5" x14ac:dyDescent="0.25">
      <c r="A429" s="31"/>
      <c r="B429" s="32"/>
      <c r="C429" s="2">
        <v>329</v>
      </c>
      <c r="D429" s="33" t="s">
        <v>31</v>
      </c>
      <c r="E429" s="34">
        <f t="shared" ref="E429:G429" si="208">SUM(E430)</f>
        <v>35835</v>
      </c>
      <c r="F429" s="34">
        <f t="shared" si="208"/>
        <v>31854</v>
      </c>
      <c r="G429" s="34">
        <f t="shared" si="208"/>
        <v>31854</v>
      </c>
    </row>
    <row r="430" spans="1:7" x14ac:dyDescent="0.25">
      <c r="A430" s="35"/>
      <c r="B430" s="36"/>
      <c r="C430" s="37">
        <v>3291</v>
      </c>
      <c r="D430" s="38" t="s">
        <v>51</v>
      </c>
      <c r="E430" s="10">
        <v>35835</v>
      </c>
      <c r="F430" s="10">
        <v>31854</v>
      </c>
      <c r="G430" s="10">
        <v>31854</v>
      </c>
    </row>
    <row r="431" spans="1:7" ht="31.5" x14ac:dyDescent="0.25">
      <c r="A431" s="31"/>
      <c r="B431" s="32"/>
      <c r="C431" s="2">
        <v>324</v>
      </c>
      <c r="D431" s="33" t="s">
        <v>33</v>
      </c>
      <c r="E431" s="34">
        <f t="shared" ref="E431:G431" si="209">SUM(E432)</f>
        <v>13272</v>
      </c>
      <c r="F431" s="34">
        <f t="shared" si="209"/>
        <v>13272</v>
      </c>
      <c r="G431" s="34">
        <f t="shared" si="209"/>
        <v>13272</v>
      </c>
    </row>
    <row r="432" spans="1:7" ht="31.5" x14ac:dyDescent="0.25">
      <c r="A432" s="35"/>
      <c r="B432" s="46"/>
      <c r="C432" s="42">
        <v>3241</v>
      </c>
      <c r="D432" s="43" t="s">
        <v>34</v>
      </c>
      <c r="E432" s="10">
        <v>13272</v>
      </c>
      <c r="F432" s="10">
        <v>13272</v>
      </c>
      <c r="G432" s="10">
        <v>13272</v>
      </c>
    </row>
    <row r="433" spans="1:7" s="40" customFormat="1" x14ac:dyDescent="0.25">
      <c r="A433" s="23" t="s">
        <v>7</v>
      </c>
      <c r="B433" s="50" t="s">
        <v>52</v>
      </c>
      <c r="C433" s="50"/>
      <c r="D433" s="25" t="s">
        <v>53</v>
      </c>
      <c r="E433" s="26">
        <f t="shared" ref="E433:F433" si="210">SUM(E434+E460)</f>
        <v>203199</v>
      </c>
      <c r="F433" s="26">
        <f t="shared" si="210"/>
        <v>203199</v>
      </c>
      <c r="G433" s="26">
        <f>SUM(G434+G460)</f>
        <v>203199</v>
      </c>
    </row>
    <row r="434" spans="1:7" x14ac:dyDescent="0.25">
      <c r="A434" s="27"/>
      <c r="B434" s="28"/>
      <c r="C434" s="28">
        <v>12</v>
      </c>
      <c r="D434" s="29" t="s">
        <v>54</v>
      </c>
      <c r="E434" s="30">
        <f t="shared" ref="E434:F434" si="211">E436+E439+E441+E448+E450+E454+E457</f>
        <v>43533</v>
      </c>
      <c r="F434" s="30">
        <f t="shared" si="211"/>
        <v>43533</v>
      </c>
      <c r="G434" s="30">
        <f>G436+G439+G441+G448+G450+G454+G457</f>
        <v>43533</v>
      </c>
    </row>
    <row r="435" spans="1:7" x14ac:dyDescent="0.25">
      <c r="A435" s="27"/>
      <c r="B435" s="28"/>
      <c r="C435" s="28">
        <v>32</v>
      </c>
      <c r="D435" s="29"/>
      <c r="E435" s="30">
        <f t="shared" ref="E435:G435" si="212">E436+E439+E441+E448+E450</f>
        <v>42736</v>
      </c>
      <c r="F435" s="30">
        <f t="shared" si="212"/>
        <v>42736</v>
      </c>
      <c r="G435" s="30">
        <f t="shared" si="212"/>
        <v>42736</v>
      </c>
    </row>
    <row r="436" spans="1:7" s="40" customFormat="1" x14ac:dyDescent="0.25">
      <c r="A436" s="31"/>
      <c r="B436" s="32"/>
      <c r="C436" s="2">
        <v>321</v>
      </c>
      <c r="D436" s="78" t="s">
        <v>24</v>
      </c>
      <c r="E436" s="34">
        <f t="shared" ref="E436:G436" si="213">SUM(E437+E438)</f>
        <v>2124</v>
      </c>
      <c r="F436" s="34">
        <f t="shared" si="213"/>
        <v>2124</v>
      </c>
      <c r="G436" s="34">
        <f t="shared" si="213"/>
        <v>2124</v>
      </c>
    </row>
    <row r="437" spans="1:7" s="40" customFormat="1" x14ac:dyDescent="0.25">
      <c r="A437" s="48"/>
      <c r="B437" s="36"/>
      <c r="C437" s="37">
        <v>3211</v>
      </c>
      <c r="D437" s="79" t="s">
        <v>25</v>
      </c>
      <c r="E437" s="10">
        <v>1991</v>
      </c>
      <c r="F437" s="10">
        <v>1991</v>
      </c>
      <c r="G437" s="10">
        <v>1991</v>
      </c>
    </row>
    <row r="438" spans="1:7" s="40" customFormat="1" x14ac:dyDescent="0.25">
      <c r="A438" s="48"/>
      <c r="B438" s="46"/>
      <c r="C438" s="42">
        <v>3214</v>
      </c>
      <c r="D438" s="80" t="s">
        <v>26</v>
      </c>
      <c r="E438" s="67">
        <v>133</v>
      </c>
      <c r="F438" s="67">
        <v>133</v>
      </c>
      <c r="G438" s="67">
        <v>133</v>
      </c>
    </row>
    <row r="439" spans="1:7" s="40" customFormat="1" x14ac:dyDescent="0.25">
      <c r="A439" s="31"/>
      <c r="B439" s="32"/>
      <c r="C439" s="2">
        <v>322</v>
      </c>
      <c r="D439" s="78" t="s">
        <v>58</v>
      </c>
      <c r="E439" s="34">
        <f t="shared" ref="E439:G439" si="214">SUM(E440)</f>
        <v>133</v>
      </c>
      <c r="F439" s="34">
        <f t="shared" si="214"/>
        <v>133</v>
      </c>
      <c r="G439" s="34">
        <f t="shared" si="214"/>
        <v>133</v>
      </c>
    </row>
    <row r="440" spans="1:7" s="40" customFormat="1" x14ac:dyDescent="0.25">
      <c r="A440" s="48"/>
      <c r="B440" s="36"/>
      <c r="C440" s="37">
        <v>3225</v>
      </c>
      <c r="D440" s="79" t="s">
        <v>59</v>
      </c>
      <c r="E440" s="47">
        <v>133</v>
      </c>
      <c r="F440" s="47">
        <v>133</v>
      </c>
      <c r="G440" s="47">
        <v>133</v>
      </c>
    </row>
    <row r="441" spans="1:7" s="40" customFormat="1" x14ac:dyDescent="0.25">
      <c r="A441" s="31"/>
      <c r="B441" s="32"/>
      <c r="C441" s="2">
        <v>323</v>
      </c>
      <c r="D441" s="78" t="s">
        <v>27</v>
      </c>
      <c r="E441" s="34">
        <f t="shared" ref="E441:F441" si="215">E442+E443+E444+E445+E446+E447</f>
        <v>35169</v>
      </c>
      <c r="F441" s="34">
        <f t="shared" si="215"/>
        <v>35169</v>
      </c>
      <c r="G441" s="34">
        <f>G442+G443+G444+G445+G446+G447</f>
        <v>35169</v>
      </c>
    </row>
    <row r="442" spans="1:7" s="40" customFormat="1" x14ac:dyDescent="0.25">
      <c r="A442" s="35"/>
      <c r="B442" s="41"/>
      <c r="C442" s="42">
        <v>3231</v>
      </c>
      <c r="D442" s="81" t="s">
        <v>217</v>
      </c>
      <c r="E442" s="47">
        <v>664</v>
      </c>
      <c r="F442" s="47">
        <v>664</v>
      </c>
      <c r="G442" s="47">
        <v>664</v>
      </c>
    </row>
    <row r="443" spans="1:7" s="40" customFormat="1" x14ac:dyDescent="0.25">
      <c r="A443" s="35"/>
      <c r="B443" s="41"/>
      <c r="C443" s="42">
        <v>3233</v>
      </c>
      <c r="D443" s="81" t="s">
        <v>43</v>
      </c>
      <c r="E443" s="47">
        <v>8627</v>
      </c>
      <c r="F443" s="47">
        <v>8627</v>
      </c>
      <c r="G443" s="47">
        <v>8627</v>
      </c>
    </row>
    <row r="444" spans="1:7" s="40" customFormat="1" x14ac:dyDescent="0.25">
      <c r="A444" s="35"/>
      <c r="B444" s="41"/>
      <c r="C444" s="42">
        <v>3235</v>
      </c>
      <c r="D444" s="81" t="s">
        <v>218</v>
      </c>
      <c r="E444" s="47">
        <v>8494</v>
      </c>
      <c r="F444" s="47">
        <v>8494</v>
      </c>
      <c r="G444" s="47">
        <v>8494</v>
      </c>
    </row>
    <row r="445" spans="1:7" s="40" customFormat="1" x14ac:dyDescent="0.25">
      <c r="A445" s="35"/>
      <c r="B445" s="41"/>
      <c r="C445" s="42">
        <v>3237</v>
      </c>
      <c r="D445" s="81" t="s">
        <v>28</v>
      </c>
      <c r="E445" s="47">
        <v>5309</v>
      </c>
      <c r="F445" s="47">
        <v>5309</v>
      </c>
      <c r="G445" s="47">
        <v>5309</v>
      </c>
    </row>
    <row r="446" spans="1:7" s="40" customFormat="1" x14ac:dyDescent="0.25">
      <c r="A446" s="35"/>
      <c r="B446" s="41"/>
      <c r="C446" s="42">
        <v>3238</v>
      </c>
      <c r="D446" s="81" t="s">
        <v>56</v>
      </c>
      <c r="E446" s="47">
        <v>133</v>
      </c>
      <c r="F446" s="47">
        <v>133</v>
      </c>
      <c r="G446" s="47">
        <v>133</v>
      </c>
    </row>
    <row r="447" spans="1:7" s="40" customFormat="1" x14ac:dyDescent="0.25">
      <c r="A447" s="48"/>
      <c r="B447" s="36"/>
      <c r="C447" s="37">
        <v>3239</v>
      </c>
      <c r="D447" s="79" t="s">
        <v>30</v>
      </c>
      <c r="E447" s="47">
        <v>11942</v>
      </c>
      <c r="F447" s="47">
        <v>11942</v>
      </c>
      <c r="G447" s="47">
        <v>11942</v>
      </c>
    </row>
    <row r="448" spans="1:7" s="40" customFormat="1" ht="31.5" x14ac:dyDescent="0.25">
      <c r="A448" s="31"/>
      <c r="B448" s="32"/>
      <c r="C448" s="2">
        <v>324</v>
      </c>
      <c r="D448" s="78" t="s">
        <v>45</v>
      </c>
      <c r="E448" s="34">
        <f t="shared" ref="E448:G448" si="216">SUM(E449)</f>
        <v>3982</v>
      </c>
      <c r="F448" s="34">
        <f t="shared" si="216"/>
        <v>3982</v>
      </c>
      <c r="G448" s="34">
        <f t="shared" si="216"/>
        <v>3982</v>
      </c>
    </row>
    <row r="449" spans="1:7" s="40" customFormat="1" ht="31.5" x14ac:dyDescent="0.25">
      <c r="A449" s="48"/>
      <c r="B449" s="36"/>
      <c r="C449" s="36">
        <v>3241</v>
      </c>
      <c r="D449" s="79" t="s">
        <v>45</v>
      </c>
      <c r="E449" s="10">
        <v>3982</v>
      </c>
      <c r="F449" s="10">
        <v>3982</v>
      </c>
      <c r="G449" s="10">
        <v>3982</v>
      </c>
    </row>
    <row r="450" spans="1:7" s="40" customFormat="1" ht="31.5" x14ac:dyDescent="0.25">
      <c r="A450" s="31"/>
      <c r="B450" s="32"/>
      <c r="C450" s="2">
        <v>329</v>
      </c>
      <c r="D450" s="33" t="s">
        <v>31</v>
      </c>
      <c r="E450" s="34">
        <f t="shared" ref="E450:F450" si="217">E451+E452</f>
        <v>1328</v>
      </c>
      <c r="F450" s="34">
        <f t="shared" si="217"/>
        <v>1328</v>
      </c>
      <c r="G450" s="34">
        <f>G451+G452</f>
        <v>1328</v>
      </c>
    </row>
    <row r="451" spans="1:7" s="40" customFormat="1" x14ac:dyDescent="0.25">
      <c r="A451" s="48"/>
      <c r="B451" s="36"/>
      <c r="C451" s="36">
        <v>3293</v>
      </c>
      <c r="D451" s="79" t="s">
        <v>32</v>
      </c>
      <c r="E451" s="10">
        <v>664</v>
      </c>
      <c r="F451" s="10">
        <v>664</v>
      </c>
      <c r="G451" s="10">
        <v>664</v>
      </c>
    </row>
    <row r="452" spans="1:7" s="40" customFormat="1" x14ac:dyDescent="0.25">
      <c r="A452" s="48"/>
      <c r="B452" s="36"/>
      <c r="C452" s="36">
        <v>3299</v>
      </c>
      <c r="D452" s="79" t="s">
        <v>31</v>
      </c>
      <c r="E452" s="10">
        <v>664</v>
      </c>
      <c r="F452" s="10">
        <v>664</v>
      </c>
      <c r="G452" s="10">
        <v>664</v>
      </c>
    </row>
    <row r="453" spans="1:7" s="40" customFormat="1" x14ac:dyDescent="0.25">
      <c r="A453" s="27"/>
      <c r="B453" s="28"/>
      <c r="C453" s="28">
        <v>41</v>
      </c>
      <c r="D453" s="82"/>
      <c r="E453" s="6">
        <f t="shared" ref="E453:G454" si="218">E454</f>
        <v>133</v>
      </c>
      <c r="F453" s="6">
        <f t="shared" si="218"/>
        <v>133</v>
      </c>
      <c r="G453" s="6">
        <f t="shared" si="218"/>
        <v>133</v>
      </c>
    </row>
    <row r="454" spans="1:7" s="40" customFormat="1" x14ac:dyDescent="0.25">
      <c r="A454" s="31"/>
      <c r="B454" s="32"/>
      <c r="C454" s="2">
        <v>412</v>
      </c>
      <c r="D454" s="78" t="s">
        <v>60</v>
      </c>
      <c r="E454" s="34">
        <f t="shared" si="218"/>
        <v>133</v>
      </c>
      <c r="F454" s="34">
        <f t="shared" si="218"/>
        <v>133</v>
      </c>
      <c r="G454" s="34">
        <f t="shared" si="218"/>
        <v>133</v>
      </c>
    </row>
    <row r="455" spans="1:7" s="40" customFormat="1" x14ac:dyDescent="0.25">
      <c r="A455" s="48"/>
      <c r="B455" s="36"/>
      <c r="C455" s="36">
        <v>4123</v>
      </c>
      <c r="D455" s="79" t="s">
        <v>61</v>
      </c>
      <c r="E455" s="10">
        <v>133</v>
      </c>
      <c r="F455" s="10">
        <v>133</v>
      </c>
      <c r="G455" s="10">
        <v>133</v>
      </c>
    </row>
    <row r="456" spans="1:7" s="40" customFormat="1" x14ac:dyDescent="0.25">
      <c r="A456" s="27"/>
      <c r="B456" s="28"/>
      <c r="C456" s="28">
        <v>42</v>
      </c>
      <c r="D456" s="82"/>
      <c r="E456" s="6">
        <f t="shared" ref="E456:G456" si="219">E457</f>
        <v>664</v>
      </c>
      <c r="F456" s="6">
        <f t="shared" si="219"/>
        <v>664</v>
      </c>
      <c r="G456" s="6">
        <f t="shared" si="219"/>
        <v>664</v>
      </c>
    </row>
    <row r="457" spans="1:7" s="40" customFormat="1" x14ac:dyDescent="0.25">
      <c r="A457" s="31"/>
      <c r="B457" s="32"/>
      <c r="C457" s="2">
        <v>422</v>
      </c>
      <c r="D457" s="78" t="s">
        <v>109</v>
      </c>
      <c r="E457" s="34">
        <f t="shared" ref="E457:F457" si="220">E458+E459</f>
        <v>664</v>
      </c>
      <c r="F457" s="34">
        <f t="shared" si="220"/>
        <v>664</v>
      </c>
      <c r="G457" s="34">
        <f>G458+G459</f>
        <v>664</v>
      </c>
    </row>
    <row r="458" spans="1:7" s="40" customFormat="1" x14ac:dyDescent="0.25">
      <c r="A458" s="48"/>
      <c r="B458" s="36"/>
      <c r="C458" s="36">
        <v>4221</v>
      </c>
      <c r="D458" s="79" t="s">
        <v>62</v>
      </c>
      <c r="E458" s="10">
        <v>531</v>
      </c>
      <c r="F458" s="10">
        <v>531</v>
      </c>
      <c r="G458" s="10">
        <v>531</v>
      </c>
    </row>
    <row r="459" spans="1:7" s="40" customFormat="1" x14ac:dyDescent="0.25">
      <c r="A459" s="48"/>
      <c r="B459" s="36"/>
      <c r="C459" s="36">
        <v>4226</v>
      </c>
      <c r="D459" s="79" t="s">
        <v>63</v>
      </c>
      <c r="E459" s="10">
        <v>133</v>
      </c>
      <c r="F459" s="10">
        <v>133</v>
      </c>
      <c r="G459" s="10">
        <v>133</v>
      </c>
    </row>
    <row r="460" spans="1:7" x14ac:dyDescent="0.25">
      <c r="A460" s="27"/>
      <c r="B460" s="28"/>
      <c r="C460" s="28">
        <v>559</v>
      </c>
      <c r="D460" s="29" t="s">
        <v>55</v>
      </c>
      <c r="E460" s="30">
        <f t="shared" ref="E460:F460" si="221">E462+E464+E471+E473+E475+E479+E482</f>
        <v>159666</v>
      </c>
      <c r="F460" s="30">
        <f t="shared" si="221"/>
        <v>159666</v>
      </c>
      <c r="G460" s="30">
        <f>G462+G464+G471+G473+G475+G479+G482</f>
        <v>159666</v>
      </c>
    </row>
    <row r="461" spans="1:7" x14ac:dyDescent="0.25">
      <c r="A461" s="27"/>
      <c r="B461" s="28"/>
      <c r="C461" s="28">
        <v>32</v>
      </c>
      <c r="D461" s="29"/>
      <c r="E461" s="30">
        <f t="shared" ref="E461:F461" si="222">E462+E464+E471+E473+E475</f>
        <v>157674</v>
      </c>
      <c r="F461" s="30">
        <f t="shared" si="222"/>
        <v>157674</v>
      </c>
      <c r="G461" s="30">
        <f>G462+G464+G471+G473+G475</f>
        <v>157674</v>
      </c>
    </row>
    <row r="462" spans="1:7" s="40" customFormat="1" x14ac:dyDescent="0.25">
      <c r="A462" s="31"/>
      <c r="B462" s="32"/>
      <c r="C462" s="2">
        <v>321</v>
      </c>
      <c r="D462" s="78" t="s">
        <v>24</v>
      </c>
      <c r="E462" s="34">
        <f t="shared" ref="E462:G462" si="223">E463</f>
        <v>2654</v>
      </c>
      <c r="F462" s="34">
        <f t="shared" si="223"/>
        <v>2654</v>
      </c>
      <c r="G462" s="34">
        <f t="shared" si="223"/>
        <v>2654</v>
      </c>
    </row>
    <row r="463" spans="1:7" s="40" customFormat="1" x14ac:dyDescent="0.25">
      <c r="A463" s="48"/>
      <c r="B463" s="36"/>
      <c r="C463" s="36">
        <v>3211</v>
      </c>
      <c r="D463" s="79" t="s">
        <v>25</v>
      </c>
      <c r="E463" s="10">
        <v>2654</v>
      </c>
      <c r="F463" s="10">
        <v>2654</v>
      </c>
      <c r="G463" s="10">
        <v>2654</v>
      </c>
    </row>
    <row r="464" spans="1:7" s="40" customFormat="1" x14ac:dyDescent="0.25">
      <c r="A464" s="31"/>
      <c r="B464" s="32"/>
      <c r="C464" s="2">
        <v>323</v>
      </c>
      <c r="D464" s="78" t="s">
        <v>27</v>
      </c>
      <c r="E464" s="34">
        <f>SUM(E466+E467+E468+E469+E470+E465)</f>
        <v>143474</v>
      </c>
      <c r="F464" s="34">
        <f t="shared" ref="F464:G464" si="224">SUM(F466+F467+F468+F469+F470+F465)</f>
        <v>143474</v>
      </c>
      <c r="G464" s="34">
        <f t="shared" si="224"/>
        <v>143474</v>
      </c>
    </row>
    <row r="465" spans="1:7" s="40" customFormat="1" x14ac:dyDescent="0.25">
      <c r="A465" s="35"/>
      <c r="B465" s="41"/>
      <c r="C465" s="42">
        <v>3231</v>
      </c>
      <c r="D465" s="81" t="s">
        <v>217</v>
      </c>
      <c r="E465" s="47">
        <v>133</v>
      </c>
      <c r="F465" s="47">
        <v>133</v>
      </c>
      <c r="G465" s="47">
        <v>133</v>
      </c>
    </row>
    <row r="466" spans="1:7" s="40" customFormat="1" x14ac:dyDescent="0.25">
      <c r="A466" s="48"/>
      <c r="B466" s="60"/>
      <c r="C466" s="61">
        <v>3239</v>
      </c>
      <c r="D466" s="80" t="s">
        <v>30</v>
      </c>
      <c r="E466" s="67">
        <v>43799</v>
      </c>
      <c r="F466" s="67">
        <v>43799</v>
      </c>
      <c r="G466" s="67">
        <v>43799</v>
      </c>
    </row>
    <row r="467" spans="1:7" s="40" customFormat="1" x14ac:dyDescent="0.25">
      <c r="A467" s="48"/>
      <c r="B467" s="60"/>
      <c r="C467" s="61">
        <v>3235</v>
      </c>
      <c r="D467" s="80" t="s">
        <v>29</v>
      </c>
      <c r="E467" s="67">
        <v>39153</v>
      </c>
      <c r="F467" s="67">
        <v>39153</v>
      </c>
      <c r="G467" s="67">
        <v>39153</v>
      </c>
    </row>
    <row r="468" spans="1:7" s="40" customFormat="1" x14ac:dyDescent="0.25">
      <c r="A468" s="48"/>
      <c r="B468" s="60"/>
      <c r="C468" s="61">
        <v>3237</v>
      </c>
      <c r="D468" s="80" t="s">
        <v>28</v>
      </c>
      <c r="E468" s="67">
        <v>25881</v>
      </c>
      <c r="F468" s="67">
        <v>25881</v>
      </c>
      <c r="G468" s="67">
        <v>25881</v>
      </c>
    </row>
    <row r="469" spans="1:7" s="40" customFormat="1" x14ac:dyDescent="0.25">
      <c r="A469" s="48"/>
      <c r="B469" s="60"/>
      <c r="C469" s="61">
        <v>3238</v>
      </c>
      <c r="D469" s="80" t="s">
        <v>56</v>
      </c>
      <c r="E469" s="67">
        <v>1327</v>
      </c>
      <c r="F469" s="67">
        <v>1327</v>
      </c>
      <c r="G469" s="67">
        <v>1327</v>
      </c>
    </row>
    <row r="470" spans="1:7" s="40" customFormat="1" x14ac:dyDescent="0.25">
      <c r="A470" s="48"/>
      <c r="B470" s="60"/>
      <c r="C470" s="61">
        <v>3233</v>
      </c>
      <c r="D470" s="80" t="s">
        <v>57</v>
      </c>
      <c r="E470" s="67">
        <v>33181</v>
      </c>
      <c r="F470" s="67">
        <v>33181</v>
      </c>
      <c r="G470" s="67">
        <v>33181</v>
      </c>
    </row>
    <row r="471" spans="1:7" s="40" customFormat="1" x14ac:dyDescent="0.25">
      <c r="A471" s="31"/>
      <c r="B471" s="32"/>
      <c r="C471" s="2">
        <v>322</v>
      </c>
      <c r="D471" s="78" t="s">
        <v>58</v>
      </c>
      <c r="E471" s="34">
        <f t="shared" ref="E471:G471" si="225">SUM(E472)</f>
        <v>3318</v>
      </c>
      <c r="F471" s="34">
        <f t="shared" si="225"/>
        <v>3318</v>
      </c>
      <c r="G471" s="34">
        <f t="shared" si="225"/>
        <v>3318</v>
      </c>
    </row>
    <row r="472" spans="1:7" s="40" customFormat="1" x14ac:dyDescent="0.25">
      <c r="A472" s="48"/>
      <c r="B472" s="46"/>
      <c r="C472" s="46">
        <v>3225</v>
      </c>
      <c r="D472" s="81" t="s">
        <v>59</v>
      </c>
      <c r="E472" s="67">
        <v>3318</v>
      </c>
      <c r="F472" s="67">
        <v>3318</v>
      </c>
      <c r="G472" s="67">
        <v>3318</v>
      </c>
    </row>
    <row r="473" spans="1:7" s="40" customFormat="1" ht="31.5" x14ac:dyDescent="0.25">
      <c r="A473" s="31"/>
      <c r="B473" s="32"/>
      <c r="C473" s="2">
        <v>324</v>
      </c>
      <c r="D473" s="78" t="s">
        <v>45</v>
      </c>
      <c r="E473" s="34">
        <f t="shared" ref="E473:G473" si="226">E474</f>
        <v>2654</v>
      </c>
      <c r="F473" s="34">
        <f t="shared" si="226"/>
        <v>2654</v>
      </c>
      <c r="G473" s="34">
        <f t="shared" si="226"/>
        <v>2654</v>
      </c>
    </row>
    <row r="474" spans="1:7" s="40" customFormat="1" ht="31.5" x14ac:dyDescent="0.25">
      <c r="A474" s="48"/>
      <c r="B474" s="46"/>
      <c r="C474" s="46">
        <v>3241</v>
      </c>
      <c r="D474" s="79" t="s">
        <v>45</v>
      </c>
      <c r="E474" s="67">
        <v>2654</v>
      </c>
      <c r="F474" s="67">
        <v>2654</v>
      </c>
      <c r="G474" s="67">
        <v>2654</v>
      </c>
    </row>
    <row r="475" spans="1:7" s="40" customFormat="1" ht="31.5" x14ac:dyDescent="0.25">
      <c r="A475" s="31"/>
      <c r="B475" s="32"/>
      <c r="C475" s="2">
        <v>329</v>
      </c>
      <c r="D475" s="78" t="s">
        <v>31</v>
      </c>
      <c r="E475" s="34">
        <f t="shared" ref="E475:G475" si="227">SUM(E476+E477)</f>
        <v>5574</v>
      </c>
      <c r="F475" s="34">
        <f t="shared" si="227"/>
        <v>5574</v>
      </c>
      <c r="G475" s="34">
        <f t="shared" si="227"/>
        <v>5574</v>
      </c>
    </row>
    <row r="476" spans="1:7" s="40" customFormat="1" x14ac:dyDescent="0.25">
      <c r="A476" s="48"/>
      <c r="B476" s="60"/>
      <c r="C476" s="61">
        <v>3293</v>
      </c>
      <c r="D476" s="81" t="s">
        <v>32</v>
      </c>
      <c r="E476" s="67">
        <v>2920</v>
      </c>
      <c r="F476" s="67">
        <v>2920</v>
      </c>
      <c r="G476" s="67">
        <v>2920</v>
      </c>
    </row>
    <row r="477" spans="1:7" s="40" customFormat="1" x14ac:dyDescent="0.25">
      <c r="A477" s="48"/>
      <c r="B477" s="60"/>
      <c r="C477" s="61">
        <v>3299</v>
      </c>
      <c r="D477" s="80" t="s">
        <v>31</v>
      </c>
      <c r="E477" s="67">
        <v>2654</v>
      </c>
      <c r="F477" s="67">
        <v>2654</v>
      </c>
      <c r="G477" s="67">
        <v>2654</v>
      </c>
    </row>
    <row r="478" spans="1:7" s="40" customFormat="1" x14ac:dyDescent="0.25">
      <c r="A478" s="27"/>
      <c r="B478" s="68"/>
      <c r="C478" s="69">
        <v>41</v>
      </c>
      <c r="D478" s="83"/>
      <c r="E478" s="6">
        <f t="shared" ref="E478:F478" si="228">E479</f>
        <v>664</v>
      </c>
      <c r="F478" s="6">
        <f t="shared" si="228"/>
        <v>664</v>
      </c>
      <c r="G478" s="6">
        <f>G479</f>
        <v>664</v>
      </c>
    </row>
    <row r="479" spans="1:7" s="40" customFormat="1" x14ac:dyDescent="0.25">
      <c r="A479" s="31"/>
      <c r="B479" s="32"/>
      <c r="C479" s="2">
        <v>412</v>
      </c>
      <c r="D479" s="78" t="s">
        <v>60</v>
      </c>
      <c r="E479" s="34">
        <f t="shared" ref="E479:F479" si="229">SUM(E480)</f>
        <v>664</v>
      </c>
      <c r="F479" s="34">
        <f t="shared" si="229"/>
        <v>664</v>
      </c>
      <c r="G479" s="34">
        <f>SUM(G480)</f>
        <v>664</v>
      </c>
    </row>
    <row r="480" spans="1:7" s="40" customFormat="1" x14ac:dyDescent="0.25">
      <c r="A480" s="48"/>
      <c r="B480" s="46"/>
      <c r="C480" s="42">
        <v>4123</v>
      </c>
      <c r="D480" s="81" t="s">
        <v>61</v>
      </c>
      <c r="E480" s="67">
        <v>664</v>
      </c>
      <c r="F480" s="67">
        <v>664</v>
      </c>
      <c r="G480" s="67">
        <v>664</v>
      </c>
    </row>
    <row r="481" spans="1:7" s="40" customFormat="1" x14ac:dyDescent="0.25">
      <c r="A481" s="27"/>
      <c r="B481" s="28"/>
      <c r="C481" s="4">
        <v>42</v>
      </c>
      <c r="D481" s="82"/>
      <c r="E481" s="6">
        <v>1328</v>
      </c>
      <c r="F481" s="6">
        <f>F482</f>
        <v>1328</v>
      </c>
      <c r="G481" s="6">
        <f>G482</f>
        <v>1328</v>
      </c>
    </row>
    <row r="482" spans="1:7" s="40" customFormat="1" x14ac:dyDescent="0.25">
      <c r="A482" s="31"/>
      <c r="B482" s="32"/>
      <c r="C482" s="2">
        <v>422</v>
      </c>
      <c r="D482" s="78" t="s">
        <v>62</v>
      </c>
      <c r="E482" s="34">
        <f t="shared" ref="E482:F482" si="230">SUM(E483+E484)</f>
        <v>1328</v>
      </c>
      <c r="F482" s="34">
        <f t="shared" si="230"/>
        <v>1328</v>
      </c>
      <c r="G482" s="34">
        <f>SUM(G483+G484)</f>
        <v>1328</v>
      </c>
    </row>
    <row r="483" spans="1:7" s="40" customFormat="1" x14ac:dyDescent="0.25">
      <c r="A483" s="48"/>
      <c r="B483" s="46"/>
      <c r="C483" s="42">
        <v>4221</v>
      </c>
      <c r="D483" s="81" t="s">
        <v>62</v>
      </c>
      <c r="E483" s="67">
        <v>664</v>
      </c>
      <c r="F483" s="67">
        <v>664</v>
      </c>
      <c r="G483" s="67">
        <v>664</v>
      </c>
    </row>
    <row r="484" spans="1:7" s="40" customFormat="1" x14ac:dyDescent="0.25">
      <c r="A484" s="48"/>
      <c r="B484" s="46"/>
      <c r="C484" s="42">
        <v>4226</v>
      </c>
      <c r="D484" s="81" t="s">
        <v>63</v>
      </c>
      <c r="E484" s="67">
        <v>664</v>
      </c>
      <c r="F484" s="67">
        <v>664</v>
      </c>
      <c r="G484" s="67">
        <v>664</v>
      </c>
    </row>
    <row r="485" spans="1:7" ht="31.5" x14ac:dyDescent="0.25">
      <c r="A485" s="23" t="s">
        <v>7</v>
      </c>
      <c r="B485" s="24" t="s">
        <v>64</v>
      </c>
      <c r="C485" s="50"/>
      <c r="D485" s="25" t="s">
        <v>65</v>
      </c>
      <c r="E485" s="26">
        <f t="shared" ref="E485:F487" si="231">E486</f>
        <v>159267</v>
      </c>
      <c r="F485" s="26">
        <f t="shared" si="231"/>
        <v>159267</v>
      </c>
      <c r="G485" s="26">
        <f>G486</f>
        <v>159267</v>
      </c>
    </row>
    <row r="486" spans="1:7" x14ac:dyDescent="0.25">
      <c r="A486" s="27"/>
      <c r="B486" s="28"/>
      <c r="C486" s="28">
        <v>11</v>
      </c>
      <c r="D486" s="29" t="s">
        <v>10</v>
      </c>
      <c r="E486" s="30">
        <f t="shared" si="231"/>
        <v>159267</v>
      </c>
      <c r="F486" s="30">
        <f t="shared" si="231"/>
        <v>159267</v>
      </c>
      <c r="G486" s="30">
        <f>G487</f>
        <v>159267</v>
      </c>
    </row>
    <row r="487" spans="1:7" x14ac:dyDescent="0.25">
      <c r="A487" s="27"/>
      <c r="B487" s="28"/>
      <c r="C487" s="28">
        <v>32</v>
      </c>
      <c r="D487" s="29"/>
      <c r="E487" s="30">
        <f t="shared" si="231"/>
        <v>159267</v>
      </c>
      <c r="F487" s="30">
        <f t="shared" si="231"/>
        <v>159267</v>
      </c>
      <c r="G487" s="30">
        <f>G488</f>
        <v>159267</v>
      </c>
    </row>
    <row r="488" spans="1:7" s="40" customFormat="1" x14ac:dyDescent="0.25">
      <c r="A488" s="31"/>
      <c r="B488" s="32"/>
      <c r="C488" s="2">
        <v>323</v>
      </c>
      <c r="D488" s="33" t="s">
        <v>27</v>
      </c>
      <c r="E488" s="34">
        <f t="shared" ref="E488:G488" si="232">SUM(E489)</f>
        <v>159267</v>
      </c>
      <c r="F488" s="34">
        <f t="shared" si="232"/>
        <v>159267</v>
      </c>
      <c r="G488" s="34">
        <f t="shared" si="232"/>
        <v>159267</v>
      </c>
    </row>
    <row r="489" spans="1:7" x14ac:dyDescent="0.25">
      <c r="A489" s="35"/>
      <c r="B489" s="46"/>
      <c r="C489" s="42">
        <v>3238</v>
      </c>
      <c r="D489" s="43" t="s">
        <v>56</v>
      </c>
      <c r="E489" s="47">
        <v>159267</v>
      </c>
      <c r="F489" s="47">
        <v>159267</v>
      </c>
      <c r="G489" s="47">
        <v>159267</v>
      </c>
    </row>
    <row r="490" spans="1:7" ht="37.5" customHeight="1" x14ac:dyDescent="0.25">
      <c r="A490" s="23" t="s">
        <v>7</v>
      </c>
      <c r="B490" s="50" t="s">
        <v>66</v>
      </c>
      <c r="C490" s="50"/>
      <c r="D490" s="25" t="s">
        <v>67</v>
      </c>
      <c r="E490" s="26">
        <f>E491</f>
        <v>238901</v>
      </c>
      <c r="F490" s="26">
        <f>F491</f>
        <v>230938</v>
      </c>
      <c r="G490" s="26">
        <f>G491</f>
        <v>230938</v>
      </c>
    </row>
    <row r="491" spans="1:7" x14ac:dyDescent="0.25">
      <c r="A491" s="27"/>
      <c r="B491" s="28"/>
      <c r="C491" s="28">
        <v>11</v>
      </c>
      <c r="D491" s="29" t="s">
        <v>10</v>
      </c>
      <c r="E491" s="30">
        <v>238901</v>
      </c>
      <c r="F491" s="30">
        <v>230938</v>
      </c>
      <c r="G491" s="30">
        <v>230938</v>
      </c>
    </row>
    <row r="492" spans="1:7" s="40" customFormat="1" x14ac:dyDescent="0.25">
      <c r="A492" s="27"/>
      <c r="B492" s="28"/>
      <c r="C492" s="4">
        <v>37</v>
      </c>
      <c r="D492" s="29"/>
      <c r="E492" s="6">
        <f t="shared" ref="E492:G492" si="233">E493</f>
        <v>238901</v>
      </c>
      <c r="F492" s="6">
        <f t="shared" si="233"/>
        <v>230938</v>
      </c>
      <c r="G492" s="6">
        <f t="shared" si="233"/>
        <v>230938</v>
      </c>
    </row>
    <row r="493" spans="1:7" ht="31.5" x14ac:dyDescent="0.25">
      <c r="A493" s="31"/>
      <c r="B493" s="32"/>
      <c r="C493" s="2">
        <v>372</v>
      </c>
      <c r="D493" s="33" t="s">
        <v>20</v>
      </c>
      <c r="E493" s="34">
        <f t="shared" ref="E493:G493" si="234">SUM(E494)</f>
        <v>238901</v>
      </c>
      <c r="F493" s="34">
        <f t="shared" si="234"/>
        <v>230938</v>
      </c>
      <c r="G493" s="34">
        <f t="shared" si="234"/>
        <v>230938</v>
      </c>
    </row>
    <row r="494" spans="1:7" x14ac:dyDescent="0.25">
      <c r="A494" s="35"/>
      <c r="B494" s="36"/>
      <c r="C494" s="37">
        <v>3721</v>
      </c>
      <c r="D494" s="38" t="s">
        <v>68</v>
      </c>
      <c r="E494" s="10">
        <v>238901</v>
      </c>
      <c r="F494" s="10">
        <v>230938</v>
      </c>
      <c r="G494" s="10">
        <v>230938</v>
      </c>
    </row>
    <row r="495" spans="1:7" x14ac:dyDescent="0.25">
      <c r="A495" s="23" t="s">
        <v>7</v>
      </c>
      <c r="B495" s="24" t="s">
        <v>69</v>
      </c>
      <c r="C495" s="50"/>
      <c r="D495" s="25" t="s">
        <v>70</v>
      </c>
      <c r="E495" s="26">
        <f t="shared" ref="E495:G495" si="235">SUM(E496+E503)</f>
        <v>2061418</v>
      </c>
      <c r="F495" s="26">
        <f t="shared" si="235"/>
        <v>2076567</v>
      </c>
      <c r="G495" s="26">
        <f t="shared" si="235"/>
        <v>2091450</v>
      </c>
    </row>
    <row r="496" spans="1:7" x14ac:dyDescent="0.25">
      <c r="A496" s="27"/>
      <c r="B496" s="28"/>
      <c r="C496" s="28">
        <v>11</v>
      </c>
      <c r="D496" s="29" t="s">
        <v>10</v>
      </c>
      <c r="E496" s="30">
        <f t="shared" ref="E496:G496" si="236">SUM(E498+E501)</f>
        <v>1738669</v>
      </c>
      <c r="F496" s="30">
        <f t="shared" si="236"/>
        <v>1738669</v>
      </c>
      <c r="G496" s="30">
        <f t="shared" si="236"/>
        <v>1738669</v>
      </c>
    </row>
    <row r="497" spans="1:7" x14ac:dyDescent="0.25">
      <c r="A497" s="27"/>
      <c r="B497" s="28"/>
      <c r="C497" s="28">
        <v>32</v>
      </c>
      <c r="D497" s="29"/>
      <c r="E497" s="30">
        <f t="shared" ref="E497:G497" si="237">E498</f>
        <v>6636</v>
      </c>
      <c r="F497" s="30">
        <f t="shared" si="237"/>
        <v>6636</v>
      </c>
      <c r="G497" s="30">
        <f t="shared" si="237"/>
        <v>6636</v>
      </c>
    </row>
    <row r="498" spans="1:7" s="40" customFormat="1" ht="31.5" x14ac:dyDescent="0.25">
      <c r="A498" s="31"/>
      <c r="B498" s="32"/>
      <c r="C498" s="2">
        <v>329</v>
      </c>
      <c r="D498" s="33" t="s">
        <v>31</v>
      </c>
      <c r="E498" s="34">
        <f t="shared" ref="E498:G498" si="238">SUM(E499)</f>
        <v>6636</v>
      </c>
      <c r="F498" s="34">
        <f t="shared" si="238"/>
        <v>6636</v>
      </c>
      <c r="G498" s="34">
        <f t="shared" si="238"/>
        <v>6636</v>
      </c>
    </row>
    <row r="499" spans="1:7" ht="31.5" x14ac:dyDescent="0.25">
      <c r="A499" s="35"/>
      <c r="B499" s="46"/>
      <c r="C499" s="42">
        <v>3291</v>
      </c>
      <c r="D499" s="43" t="s">
        <v>71</v>
      </c>
      <c r="E499" s="10">
        <v>6636</v>
      </c>
      <c r="F499" s="10">
        <v>6636</v>
      </c>
      <c r="G499" s="10">
        <v>6636</v>
      </c>
    </row>
    <row r="500" spans="1:7" s="40" customFormat="1" x14ac:dyDescent="0.25">
      <c r="A500" s="27"/>
      <c r="B500" s="28"/>
      <c r="C500" s="4">
        <v>38</v>
      </c>
      <c r="D500" s="29"/>
      <c r="E500" s="6">
        <f t="shared" ref="E500:G500" si="239">E501</f>
        <v>1732033</v>
      </c>
      <c r="F500" s="6">
        <f t="shared" si="239"/>
        <v>1732033</v>
      </c>
      <c r="G500" s="6">
        <f t="shared" si="239"/>
        <v>1732033</v>
      </c>
    </row>
    <row r="501" spans="1:7" s="40" customFormat="1" x14ac:dyDescent="0.25">
      <c r="A501" s="31"/>
      <c r="B501" s="32"/>
      <c r="C501" s="2">
        <v>381</v>
      </c>
      <c r="D501" s="33" t="s">
        <v>15</v>
      </c>
      <c r="E501" s="34">
        <f t="shared" ref="E501:G501" si="240">SUM(E502)</f>
        <v>1732033</v>
      </c>
      <c r="F501" s="34">
        <f t="shared" si="240"/>
        <v>1732033</v>
      </c>
      <c r="G501" s="34">
        <f t="shared" si="240"/>
        <v>1732033</v>
      </c>
    </row>
    <row r="502" spans="1:7" x14ac:dyDescent="0.25">
      <c r="A502" s="35"/>
      <c r="B502" s="46"/>
      <c r="C502" s="42">
        <v>3811</v>
      </c>
      <c r="D502" s="43" t="s">
        <v>16</v>
      </c>
      <c r="E502" s="10">
        <v>1732033</v>
      </c>
      <c r="F502" s="10">
        <v>1732033</v>
      </c>
      <c r="G502" s="10">
        <v>1732033</v>
      </c>
    </row>
    <row r="503" spans="1:7" x14ac:dyDescent="0.25">
      <c r="A503" s="27"/>
      <c r="B503" s="28"/>
      <c r="C503" s="28">
        <v>41</v>
      </c>
      <c r="D503" s="29" t="s">
        <v>17</v>
      </c>
      <c r="E503" s="30">
        <f t="shared" ref="E503:G503" si="241">SUM(E505)</f>
        <v>322749</v>
      </c>
      <c r="F503" s="30">
        <f t="shared" si="241"/>
        <v>337898</v>
      </c>
      <c r="G503" s="30">
        <f t="shared" si="241"/>
        <v>352781</v>
      </c>
    </row>
    <row r="504" spans="1:7" x14ac:dyDescent="0.25">
      <c r="A504" s="27"/>
      <c r="B504" s="28"/>
      <c r="C504" s="28">
        <v>38</v>
      </c>
      <c r="D504" s="29"/>
      <c r="E504" s="30">
        <f t="shared" ref="E504:G504" si="242">E505</f>
        <v>322749</v>
      </c>
      <c r="F504" s="30">
        <f t="shared" si="242"/>
        <v>337898</v>
      </c>
      <c r="G504" s="30">
        <f t="shared" si="242"/>
        <v>352781</v>
      </c>
    </row>
    <row r="505" spans="1:7" s="40" customFormat="1" x14ac:dyDescent="0.25">
      <c r="A505" s="31"/>
      <c r="B505" s="32"/>
      <c r="C505" s="2">
        <v>381</v>
      </c>
      <c r="D505" s="33" t="s">
        <v>15</v>
      </c>
      <c r="E505" s="34">
        <f t="shared" ref="E505:G505" si="243">SUM(E506)</f>
        <v>322749</v>
      </c>
      <c r="F505" s="34">
        <f t="shared" si="243"/>
        <v>337898</v>
      </c>
      <c r="G505" s="34">
        <f t="shared" si="243"/>
        <v>352781</v>
      </c>
    </row>
    <row r="506" spans="1:7" x14ac:dyDescent="0.25">
      <c r="A506" s="35"/>
      <c r="B506" s="41"/>
      <c r="C506" s="42">
        <v>3811</v>
      </c>
      <c r="D506" s="43" t="s">
        <v>16</v>
      </c>
      <c r="E506" s="67">
        <v>322749</v>
      </c>
      <c r="F506" s="67">
        <v>337898</v>
      </c>
      <c r="G506" s="67">
        <v>352781</v>
      </c>
    </row>
    <row r="507" spans="1:7" ht="27" customHeight="1" x14ac:dyDescent="0.25">
      <c r="A507" s="23" t="s">
        <v>7</v>
      </c>
      <c r="B507" s="50" t="s">
        <v>72</v>
      </c>
      <c r="C507" s="50"/>
      <c r="D507" s="25" t="s">
        <v>73</v>
      </c>
      <c r="E507" s="26">
        <f t="shared" ref="E507:G507" si="244">SUM(E508)</f>
        <v>120745</v>
      </c>
      <c r="F507" s="26">
        <f t="shared" si="244"/>
        <v>106178</v>
      </c>
      <c r="G507" s="26">
        <f t="shared" si="244"/>
        <v>106178</v>
      </c>
    </row>
    <row r="508" spans="1:7" x14ac:dyDescent="0.25">
      <c r="A508" s="27"/>
      <c r="B508" s="28"/>
      <c r="C508" s="28">
        <v>11</v>
      </c>
      <c r="D508" s="29" t="s">
        <v>10</v>
      </c>
      <c r="E508" s="30">
        <f t="shared" ref="E508:G508" si="245">SUM(E510+E512+E517+E521)</f>
        <v>120745</v>
      </c>
      <c r="F508" s="30">
        <f t="shared" si="245"/>
        <v>106178</v>
      </c>
      <c r="G508" s="30">
        <f t="shared" si="245"/>
        <v>106178</v>
      </c>
    </row>
    <row r="509" spans="1:7" x14ac:dyDescent="0.25">
      <c r="A509" s="27"/>
      <c r="B509" s="28"/>
      <c r="C509" s="28">
        <v>32</v>
      </c>
      <c r="D509" s="29"/>
      <c r="E509" s="30">
        <f t="shared" ref="E509:G509" si="246">E510+E512+E517+E521</f>
        <v>120745</v>
      </c>
      <c r="F509" s="30">
        <f t="shared" si="246"/>
        <v>106178</v>
      </c>
      <c r="G509" s="30">
        <f t="shared" si="246"/>
        <v>106178</v>
      </c>
    </row>
    <row r="510" spans="1:7" x14ac:dyDescent="0.25">
      <c r="A510" s="31"/>
      <c r="B510" s="32"/>
      <c r="C510" s="2">
        <v>321</v>
      </c>
      <c r="D510" s="33" t="s">
        <v>24</v>
      </c>
      <c r="E510" s="34">
        <f>SUM(E511)</f>
        <v>3898</v>
      </c>
      <c r="F510" s="34">
        <f t="shared" ref="F510:G510" si="247">SUM(F511)</f>
        <v>15843</v>
      </c>
      <c r="G510" s="34">
        <f t="shared" si="247"/>
        <v>15843</v>
      </c>
    </row>
    <row r="511" spans="1:7" x14ac:dyDescent="0.25">
      <c r="A511" s="35"/>
      <c r="B511" s="36"/>
      <c r="C511" s="37">
        <v>3211</v>
      </c>
      <c r="D511" s="38" t="s">
        <v>25</v>
      </c>
      <c r="E511" s="10">
        <v>3898</v>
      </c>
      <c r="F511" s="10">
        <v>15843</v>
      </c>
      <c r="G511" s="10">
        <v>15843</v>
      </c>
    </row>
    <row r="512" spans="1:7" x14ac:dyDescent="0.25">
      <c r="A512" s="31"/>
      <c r="B512" s="32"/>
      <c r="C512" s="2">
        <v>323</v>
      </c>
      <c r="D512" s="33" t="s">
        <v>27</v>
      </c>
      <c r="E512" s="34">
        <f>SUM(E513+E514+E515+E516)</f>
        <v>102166</v>
      </c>
      <c r="F512" s="34">
        <f t="shared" ref="F512:G512" si="248">SUM(F513+F514+F515+F516)</f>
        <v>56895</v>
      </c>
      <c r="G512" s="34">
        <f t="shared" si="248"/>
        <v>56895</v>
      </c>
    </row>
    <row r="513" spans="1:7" x14ac:dyDescent="0.25">
      <c r="A513" s="35"/>
      <c r="B513" s="46"/>
      <c r="C513" s="42">
        <v>3233</v>
      </c>
      <c r="D513" s="43" t="s">
        <v>48</v>
      </c>
      <c r="E513" s="10">
        <v>11648</v>
      </c>
      <c r="F513" s="10">
        <v>13241</v>
      </c>
      <c r="G513" s="10">
        <v>13241</v>
      </c>
    </row>
    <row r="514" spans="1:7" x14ac:dyDescent="0.25">
      <c r="A514" s="35"/>
      <c r="B514" s="36"/>
      <c r="C514" s="37">
        <v>3237</v>
      </c>
      <c r="D514" s="38" t="s">
        <v>28</v>
      </c>
      <c r="E514" s="10">
        <v>60656</v>
      </c>
      <c r="F514" s="10">
        <v>15392</v>
      </c>
      <c r="G514" s="10">
        <v>15392</v>
      </c>
    </row>
    <row r="515" spans="1:7" x14ac:dyDescent="0.25">
      <c r="A515" s="35"/>
      <c r="B515" s="36"/>
      <c r="C515" s="37">
        <v>3235</v>
      </c>
      <c r="D515" s="38" t="s">
        <v>29</v>
      </c>
      <c r="E515" s="10">
        <v>0</v>
      </c>
      <c r="F515" s="10">
        <v>4279</v>
      </c>
      <c r="G515" s="10">
        <v>4279</v>
      </c>
    </row>
    <row r="516" spans="1:7" x14ac:dyDescent="0.25">
      <c r="A516" s="35"/>
      <c r="B516" s="36"/>
      <c r="C516" s="37">
        <v>3239</v>
      </c>
      <c r="D516" s="38" t="s">
        <v>30</v>
      </c>
      <c r="E516" s="10">
        <v>29862</v>
      </c>
      <c r="F516" s="10">
        <v>23983</v>
      </c>
      <c r="G516" s="10">
        <v>23983</v>
      </c>
    </row>
    <row r="517" spans="1:7" ht="31.5" x14ac:dyDescent="0.25">
      <c r="A517" s="31"/>
      <c r="B517" s="32"/>
      <c r="C517" s="2">
        <v>329</v>
      </c>
      <c r="D517" s="33" t="s">
        <v>31</v>
      </c>
      <c r="E517" s="34">
        <f>SUM(E518+E519+E520)</f>
        <v>14681</v>
      </c>
      <c r="F517" s="34">
        <f t="shared" ref="F517:G517" si="249">SUM(F518+F519+F520)</f>
        <v>19990</v>
      </c>
      <c r="G517" s="34">
        <f t="shared" si="249"/>
        <v>19990</v>
      </c>
    </row>
    <row r="518" spans="1:7" ht="31.5" x14ac:dyDescent="0.25">
      <c r="A518" s="35"/>
      <c r="B518" s="41"/>
      <c r="C518" s="42">
        <v>3291</v>
      </c>
      <c r="D518" s="43" t="s">
        <v>74</v>
      </c>
      <c r="E518" s="10">
        <v>6307</v>
      </c>
      <c r="F518" s="10">
        <v>11616</v>
      </c>
      <c r="G518" s="10">
        <v>11616</v>
      </c>
    </row>
    <row r="519" spans="1:7" x14ac:dyDescent="0.25">
      <c r="A519" s="35"/>
      <c r="B519" s="36"/>
      <c r="C519" s="37">
        <v>3293</v>
      </c>
      <c r="D519" s="38" t="s">
        <v>32</v>
      </c>
      <c r="E519" s="10">
        <v>2180</v>
      </c>
      <c r="F519" s="10">
        <v>2180</v>
      </c>
      <c r="G519" s="10">
        <v>2180</v>
      </c>
    </row>
    <row r="520" spans="1:7" x14ac:dyDescent="0.25">
      <c r="A520" s="35"/>
      <c r="B520" s="36"/>
      <c r="C520" s="37">
        <v>3299</v>
      </c>
      <c r="D520" s="38" t="s">
        <v>31</v>
      </c>
      <c r="E520" s="10">
        <v>6194</v>
      </c>
      <c r="F520" s="10">
        <v>6194</v>
      </c>
      <c r="G520" s="10">
        <v>6194</v>
      </c>
    </row>
    <row r="521" spans="1:7" ht="31.5" x14ac:dyDescent="0.25">
      <c r="A521" s="31"/>
      <c r="B521" s="32"/>
      <c r="C521" s="2">
        <v>324</v>
      </c>
      <c r="D521" s="33" t="s">
        <v>33</v>
      </c>
      <c r="E521" s="34">
        <f t="shared" ref="E521:G521" si="250">SUM(E522)</f>
        <v>0</v>
      </c>
      <c r="F521" s="34">
        <f t="shared" si="250"/>
        <v>13450</v>
      </c>
      <c r="G521" s="34">
        <f t="shared" si="250"/>
        <v>13450</v>
      </c>
    </row>
    <row r="522" spans="1:7" ht="31.5" x14ac:dyDescent="0.25">
      <c r="A522" s="35"/>
      <c r="B522" s="46"/>
      <c r="C522" s="42">
        <v>3241</v>
      </c>
      <c r="D522" s="43" t="s">
        <v>34</v>
      </c>
      <c r="E522" s="10">
        <v>0</v>
      </c>
      <c r="F522" s="10">
        <v>13450</v>
      </c>
      <c r="G522" s="10">
        <v>13450</v>
      </c>
    </row>
    <row r="523" spans="1:7" x14ac:dyDescent="0.25">
      <c r="A523" s="23" t="s">
        <v>7</v>
      </c>
      <c r="B523" s="24" t="s">
        <v>75</v>
      </c>
      <c r="C523" s="50"/>
      <c r="D523" s="25" t="s">
        <v>76</v>
      </c>
      <c r="E523" s="26">
        <f>SUM(E524+E528)</f>
        <v>409532</v>
      </c>
      <c r="F523" s="26">
        <f>SUM(F524+F528)</f>
        <v>416358</v>
      </c>
      <c r="G523" s="26">
        <f>SUM(G524+G528)</f>
        <v>424391</v>
      </c>
    </row>
    <row r="524" spans="1:7" x14ac:dyDescent="0.25">
      <c r="A524" s="27"/>
      <c r="B524" s="28"/>
      <c r="C524" s="28">
        <v>11</v>
      </c>
      <c r="D524" s="29" t="s">
        <v>10</v>
      </c>
      <c r="E524" s="30">
        <f>SUM(E526)</f>
        <v>264118</v>
      </c>
      <c r="F524" s="30">
        <f t="shared" ref="F524:G524" si="251">SUM(F526)</f>
        <v>264118</v>
      </c>
      <c r="G524" s="30">
        <f t="shared" si="251"/>
        <v>265446</v>
      </c>
    </row>
    <row r="525" spans="1:7" s="40" customFormat="1" x14ac:dyDescent="0.25">
      <c r="A525" s="27"/>
      <c r="B525" s="28"/>
      <c r="C525" s="4">
        <v>38</v>
      </c>
      <c r="D525" s="29"/>
      <c r="E525" s="30">
        <f t="shared" ref="E525:G525" si="252">E526</f>
        <v>264118</v>
      </c>
      <c r="F525" s="30">
        <f t="shared" si="252"/>
        <v>264118</v>
      </c>
      <c r="G525" s="30">
        <f t="shared" si="252"/>
        <v>265446</v>
      </c>
    </row>
    <row r="526" spans="1:7" s="40" customFormat="1" x14ac:dyDescent="0.25">
      <c r="A526" s="31"/>
      <c r="B526" s="32"/>
      <c r="C526" s="2">
        <v>381</v>
      </c>
      <c r="D526" s="33" t="s">
        <v>15</v>
      </c>
      <c r="E526" s="34">
        <f t="shared" ref="E526:G526" si="253">SUM(E527)</f>
        <v>264118</v>
      </c>
      <c r="F526" s="34">
        <f t="shared" si="253"/>
        <v>264118</v>
      </c>
      <c r="G526" s="34">
        <f t="shared" si="253"/>
        <v>265446</v>
      </c>
    </row>
    <row r="527" spans="1:7" x14ac:dyDescent="0.25">
      <c r="A527" s="35"/>
      <c r="B527" s="46"/>
      <c r="C527" s="42">
        <v>3811</v>
      </c>
      <c r="D527" s="43" t="s">
        <v>16</v>
      </c>
      <c r="E527" s="44">
        <v>264118</v>
      </c>
      <c r="F527" s="44">
        <v>264118</v>
      </c>
      <c r="G527" s="44">
        <v>265446</v>
      </c>
    </row>
    <row r="528" spans="1:7" x14ac:dyDescent="0.25">
      <c r="A528" s="27"/>
      <c r="B528" s="28"/>
      <c r="C528" s="28">
        <v>41</v>
      </c>
      <c r="D528" s="29" t="s">
        <v>17</v>
      </c>
      <c r="E528" s="30">
        <f t="shared" ref="E528:G528" si="254">SUM(E530)</f>
        <v>145414</v>
      </c>
      <c r="F528" s="30">
        <f t="shared" si="254"/>
        <v>152240</v>
      </c>
      <c r="G528" s="30">
        <f t="shared" si="254"/>
        <v>158945</v>
      </c>
    </row>
    <row r="529" spans="1:7" x14ac:dyDescent="0.25">
      <c r="A529" s="27"/>
      <c r="B529" s="28"/>
      <c r="C529" s="28">
        <v>38</v>
      </c>
      <c r="D529" s="29"/>
      <c r="E529" s="30">
        <f t="shared" ref="E529:G529" si="255">E530</f>
        <v>145414</v>
      </c>
      <c r="F529" s="30">
        <f t="shared" si="255"/>
        <v>152240</v>
      </c>
      <c r="G529" s="30">
        <f t="shared" si="255"/>
        <v>158945</v>
      </c>
    </row>
    <row r="530" spans="1:7" s="40" customFormat="1" x14ac:dyDescent="0.25">
      <c r="A530" s="31"/>
      <c r="B530" s="32"/>
      <c r="C530" s="2">
        <v>381</v>
      </c>
      <c r="D530" s="33" t="s">
        <v>15</v>
      </c>
      <c r="E530" s="34">
        <f t="shared" ref="E530:G530" si="256">SUM(E531)</f>
        <v>145414</v>
      </c>
      <c r="F530" s="34">
        <f t="shared" si="256"/>
        <v>152240</v>
      </c>
      <c r="G530" s="34">
        <f t="shared" si="256"/>
        <v>158945</v>
      </c>
    </row>
    <row r="531" spans="1:7" x14ac:dyDescent="0.25">
      <c r="A531" s="35"/>
      <c r="B531" s="41"/>
      <c r="C531" s="42">
        <v>3811</v>
      </c>
      <c r="D531" s="43" t="s">
        <v>16</v>
      </c>
      <c r="E531" s="44">
        <v>145414</v>
      </c>
      <c r="F531" s="44">
        <v>152240</v>
      </c>
      <c r="G531" s="44">
        <v>158945</v>
      </c>
    </row>
    <row r="532" spans="1:7" ht="31.5" x14ac:dyDescent="0.25">
      <c r="A532" s="23" t="s">
        <v>7</v>
      </c>
      <c r="B532" s="24" t="s">
        <v>77</v>
      </c>
      <c r="C532" s="50"/>
      <c r="D532" s="25" t="s">
        <v>78</v>
      </c>
      <c r="E532" s="26">
        <f>E533</f>
        <v>783065</v>
      </c>
      <c r="F532" s="26">
        <f>F533</f>
        <v>411441</v>
      </c>
      <c r="G532" s="26">
        <f>G533</f>
        <v>132723</v>
      </c>
    </row>
    <row r="533" spans="1:7" x14ac:dyDescent="0.25">
      <c r="A533" s="27"/>
      <c r="B533" s="28"/>
      <c r="C533" s="28">
        <v>11</v>
      </c>
      <c r="D533" s="29" t="s">
        <v>10</v>
      </c>
      <c r="E533" s="30">
        <f>E534+E537</f>
        <v>783065</v>
      </c>
      <c r="F533" s="30">
        <f>F534</f>
        <v>411441</v>
      </c>
      <c r="G533" s="30">
        <f>G534</f>
        <v>132723</v>
      </c>
    </row>
    <row r="534" spans="1:7" x14ac:dyDescent="0.25">
      <c r="A534" s="27"/>
      <c r="B534" s="28"/>
      <c r="C534" s="28">
        <v>37</v>
      </c>
      <c r="D534" s="29"/>
      <c r="E534" s="30">
        <f>E535</f>
        <v>769793</v>
      </c>
      <c r="F534" s="30">
        <f>F535</f>
        <v>411441</v>
      </c>
      <c r="G534" s="30">
        <f>G535</f>
        <v>132723</v>
      </c>
    </row>
    <row r="535" spans="1:7" s="40" customFormat="1" ht="31.5" x14ac:dyDescent="0.25">
      <c r="A535" s="31"/>
      <c r="B535" s="32"/>
      <c r="C535" s="2">
        <v>372</v>
      </c>
      <c r="D535" s="33" t="s">
        <v>20</v>
      </c>
      <c r="E535" s="34">
        <f t="shared" ref="E535:G535" si="257">SUM(E536)</f>
        <v>769793</v>
      </c>
      <c r="F535" s="34">
        <f t="shared" si="257"/>
        <v>411441</v>
      </c>
      <c r="G535" s="34">
        <f t="shared" si="257"/>
        <v>132723</v>
      </c>
    </row>
    <row r="536" spans="1:7" ht="31.5" x14ac:dyDescent="0.25">
      <c r="A536" s="35"/>
      <c r="B536" s="46"/>
      <c r="C536" s="42">
        <v>3721</v>
      </c>
      <c r="D536" s="43" t="s">
        <v>21</v>
      </c>
      <c r="E536" s="10">
        <v>769793</v>
      </c>
      <c r="F536" s="10">
        <v>411441</v>
      </c>
      <c r="G536" s="10">
        <v>132723</v>
      </c>
    </row>
    <row r="537" spans="1:7" x14ac:dyDescent="0.25">
      <c r="A537" s="27"/>
      <c r="B537" s="28"/>
      <c r="C537" s="4">
        <v>38</v>
      </c>
      <c r="D537" s="29"/>
      <c r="E537" s="30">
        <f>E539</f>
        <v>13272</v>
      </c>
      <c r="F537" s="84"/>
      <c r="G537" s="6"/>
    </row>
    <row r="538" spans="1:7" x14ac:dyDescent="0.25">
      <c r="A538" s="31"/>
      <c r="B538" s="32"/>
      <c r="C538" s="2">
        <v>381</v>
      </c>
      <c r="D538" s="55" t="s">
        <v>40</v>
      </c>
      <c r="E538" s="9">
        <f t="shared" ref="E538:G538" si="258">E539</f>
        <v>13272</v>
      </c>
      <c r="F538" s="9">
        <f t="shared" si="258"/>
        <v>0</v>
      </c>
      <c r="G538" s="9">
        <f t="shared" si="258"/>
        <v>0</v>
      </c>
    </row>
    <row r="539" spans="1:7" x14ac:dyDescent="0.25">
      <c r="A539" s="35"/>
      <c r="B539" s="46"/>
      <c r="C539" s="42">
        <v>3811</v>
      </c>
      <c r="D539" s="85" t="s">
        <v>16</v>
      </c>
      <c r="E539" s="10">
        <v>13272</v>
      </c>
      <c r="F539" s="10">
        <v>0</v>
      </c>
      <c r="G539" s="10">
        <v>0</v>
      </c>
    </row>
    <row r="540" spans="1:7" ht="31.5" x14ac:dyDescent="0.25">
      <c r="A540" s="23" t="s">
        <v>7</v>
      </c>
      <c r="B540" s="24" t="s">
        <v>219</v>
      </c>
      <c r="C540" s="50"/>
      <c r="D540" s="25" t="s">
        <v>220</v>
      </c>
      <c r="E540" s="26">
        <f>E541</f>
        <v>995421</v>
      </c>
      <c r="F540" s="26">
        <v>0</v>
      </c>
      <c r="G540" s="26">
        <v>0</v>
      </c>
    </row>
    <row r="541" spans="1:7" x14ac:dyDescent="0.25">
      <c r="A541" s="27"/>
      <c r="B541" s="28"/>
      <c r="C541" s="28">
        <v>11</v>
      </c>
      <c r="D541" s="29" t="s">
        <v>10</v>
      </c>
      <c r="E541" s="30">
        <f>E542</f>
        <v>995421</v>
      </c>
      <c r="F541" s="30">
        <v>0</v>
      </c>
      <c r="G541" s="30">
        <v>0</v>
      </c>
    </row>
    <row r="542" spans="1:7" s="40" customFormat="1" x14ac:dyDescent="0.25">
      <c r="A542" s="31"/>
      <c r="B542" s="32"/>
      <c r="C542" s="2">
        <v>381</v>
      </c>
      <c r="D542" s="33" t="s">
        <v>15</v>
      </c>
      <c r="E542" s="9">
        <f t="shared" ref="E542:G542" si="259">E543</f>
        <v>995421</v>
      </c>
      <c r="F542" s="9">
        <f t="shared" si="259"/>
        <v>0</v>
      </c>
      <c r="G542" s="9">
        <f t="shared" si="259"/>
        <v>0</v>
      </c>
    </row>
    <row r="543" spans="1:7" x14ac:dyDescent="0.25">
      <c r="A543" s="35"/>
      <c r="B543" s="46"/>
      <c r="C543" s="42">
        <v>3811</v>
      </c>
      <c r="D543" s="43" t="s">
        <v>16</v>
      </c>
      <c r="E543" s="10">
        <v>995421</v>
      </c>
      <c r="F543" s="10">
        <v>0</v>
      </c>
      <c r="G543" s="10">
        <v>0</v>
      </c>
    </row>
    <row r="544" spans="1:7" ht="47.25" x14ac:dyDescent="0.25">
      <c r="A544" s="23" t="s">
        <v>7</v>
      </c>
      <c r="B544" s="86" t="s">
        <v>191</v>
      </c>
      <c r="C544" s="50"/>
      <c r="D544" s="25" t="s">
        <v>79</v>
      </c>
      <c r="E544" s="26">
        <f>SUM(E545)</f>
        <v>5129737</v>
      </c>
      <c r="F544" s="26">
        <f t="shared" ref="F544:G544" si="260">SUM(F545)</f>
        <v>4134315</v>
      </c>
      <c r="G544" s="26">
        <f t="shared" si="260"/>
        <v>4522489</v>
      </c>
    </row>
    <row r="545" spans="1:7" x14ac:dyDescent="0.25">
      <c r="A545" s="27"/>
      <c r="B545" s="28"/>
      <c r="C545" s="28">
        <v>11</v>
      </c>
      <c r="D545" s="29" t="s">
        <v>10</v>
      </c>
      <c r="E545" s="30">
        <f>E549+E552+E547</f>
        <v>5129737</v>
      </c>
      <c r="F545" s="30">
        <f t="shared" ref="F545:G545" si="261">F549+F552+F547</f>
        <v>4134315</v>
      </c>
      <c r="G545" s="30">
        <f t="shared" si="261"/>
        <v>4522489</v>
      </c>
    </row>
    <row r="546" spans="1:7" x14ac:dyDescent="0.25">
      <c r="A546" s="27"/>
      <c r="B546" s="28"/>
      <c r="C546" s="28">
        <v>32</v>
      </c>
      <c r="D546" s="29"/>
      <c r="E546" s="30">
        <f>E547+E549</f>
        <v>1068419</v>
      </c>
      <c r="F546" s="30">
        <f t="shared" ref="F546:G546" si="262">F547+F549</f>
        <v>72997</v>
      </c>
      <c r="G546" s="30">
        <f t="shared" si="262"/>
        <v>72997</v>
      </c>
    </row>
    <row r="547" spans="1:7" s="40" customFormat="1" x14ac:dyDescent="0.25">
      <c r="A547" s="31"/>
      <c r="B547" s="32"/>
      <c r="C547" s="2">
        <v>321</v>
      </c>
      <c r="D547" s="33" t="s">
        <v>209</v>
      </c>
      <c r="E547" s="34">
        <f t="shared" ref="E547:G549" si="263">E548</f>
        <v>6636</v>
      </c>
      <c r="F547" s="34">
        <f t="shared" si="263"/>
        <v>6636</v>
      </c>
      <c r="G547" s="34">
        <f t="shared" si="263"/>
        <v>6636</v>
      </c>
    </row>
    <row r="548" spans="1:7" x14ac:dyDescent="0.25">
      <c r="A548" s="35"/>
      <c r="B548" s="46"/>
      <c r="C548" s="42">
        <v>3211</v>
      </c>
      <c r="D548" s="43" t="s">
        <v>25</v>
      </c>
      <c r="E548" s="47">
        <v>6636</v>
      </c>
      <c r="F548" s="47">
        <v>6636</v>
      </c>
      <c r="G548" s="47">
        <v>6636</v>
      </c>
    </row>
    <row r="549" spans="1:7" s="40" customFormat="1" x14ac:dyDescent="0.25">
      <c r="A549" s="31"/>
      <c r="B549" s="32"/>
      <c r="C549" s="2">
        <v>323</v>
      </c>
      <c r="D549" s="33" t="s">
        <v>27</v>
      </c>
      <c r="E549" s="34">
        <f t="shared" si="263"/>
        <v>1061783</v>
      </c>
      <c r="F549" s="34">
        <f t="shared" si="263"/>
        <v>66361</v>
      </c>
      <c r="G549" s="34">
        <f t="shared" si="263"/>
        <v>66361</v>
      </c>
    </row>
    <row r="550" spans="1:7" x14ac:dyDescent="0.25">
      <c r="A550" s="35"/>
      <c r="B550" s="46"/>
      <c r="C550" s="42">
        <v>3237</v>
      </c>
      <c r="D550" s="43" t="s">
        <v>28</v>
      </c>
      <c r="E550" s="44">
        <v>1061783</v>
      </c>
      <c r="F550" s="47">
        <v>66361</v>
      </c>
      <c r="G550" s="47">
        <v>66361</v>
      </c>
    </row>
    <row r="551" spans="1:7" s="40" customFormat="1" x14ac:dyDescent="0.25">
      <c r="A551" s="27"/>
      <c r="B551" s="28"/>
      <c r="C551" s="4">
        <v>36</v>
      </c>
      <c r="D551" s="29"/>
      <c r="E551" s="30">
        <f t="shared" ref="E551:G551" si="264">E552</f>
        <v>4061318</v>
      </c>
      <c r="F551" s="30">
        <f t="shared" si="264"/>
        <v>4061318</v>
      </c>
      <c r="G551" s="30">
        <f t="shared" si="264"/>
        <v>4449492</v>
      </c>
    </row>
    <row r="552" spans="1:7" s="40" customFormat="1" x14ac:dyDescent="0.25">
      <c r="A552" s="31"/>
      <c r="B552" s="32"/>
      <c r="C552" s="2">
        <v>363</v>
      </c>
      <c r="D552" s="33" t="s">
        <v>11</v>
      </c>
      <c r="E552" s="34">
        <f t="shared" ref="E552:G552" si="265">SUM(E553)</f>
        <v>4061318</v>
      </c>
      <c r="F552" s="34">
        <f t="shared" si="265"/>
        <v>4061318</v>
      </c>
      <c r="G552" s="34">
        <f t="shared" si="265"/>
        <v>4449492</v>
      </c>
    </row>
    <row r="553" spans="1:7" ht="31.5" x14ac:dyDescent="0.25">
      <c r="A553" s="35"/>
      <c r="B553" s="46"/>
      <c r="C553" s="42">
        <v>3632</v>
      </c>
      <c r="D553" s="43" t="s">
        <v>80</v>
      </c>
      <c r="E553" s="44">
        <v>4061318</v>
      </c>
      <c r="F553" s="44">
        <v>4061318</v>
      </c>
      <c r="G553" s="44">
        <v>4449492</v>
      </c>
    </row>
    <row r="554" spans="1:7" ht="31.5" x14ac:dyDescent="0.25">
      <c r="A554" s="23" t="s">
        <v>7</v>
      </c>
      <c r="B554" s="24" t="s">
        <v>81</v>
      </c>
      <c r="C554" s="50"/>
      <c r="D554" s="25" t="s">
        <v>82</v>
      </c>
      <c r="E554" s="26">
        <f t="shared" ref="E554:G554" si="266">SUM(E555)</f>
        <v>29215</v>
      </c>
      <c r="F554" s="26">
        <f t="shared" si="266"/>
        <v>29215</v>
      </c>
      <c r="G554" s="26">
        <f t="shared" si="266"/>
        <v>29214</v>
      </c>
    </row>
    <row r="555" spans="1:7" x14ac:dyDescent="0.25">
      <c r="A555" s="27"/>
      <c r="B555" s="28"/>
      <c r="C555" s="28">
        <v>11</v>
      </c>
      <c r="D555" s="29" t="s">
        <v>10</v>
      </c>
      <c r="E555" s="30">
        <f t="shared" ref="E555:G555" si="267">SUM(E557+E559)</f>
        <v>29215</v>
      </c>
      <c r="F555" s="30">
        <f t="shared" si="267"/>
        <v>29215</v>
      </c>
      <c r="G555" s="30">
        <f t="shared" si="267"/>
        <v>29214</v>
      </c>
    </row>
    <row r="556" spans="1:7" x14ac:dyDescent="0.25">
      <c r="A556" s="27"/>
      <c r="B556" s="28"/>
      <c r="C556" s="28">
        <v>32</v>
      </c>
      <c r="D556" s="29"/>
      <c r="E556" s="30">
        <f t="shared" ref="E556:G556" si="268">E557+E559</f>
        <v>29215</v>
      </c>
      <c r="F556" s="30">
        <f t="shared" si="268"/>
        <v>29215</v>
      </c>
      <c r="G556" s="30">
        <f t="shared" si="268"/>
        <v>29214</v>
      </c>
    </row>
    <row r="557" spans="1:7" s="40" customFormat="1" ht="31.5" x14ac:dyDescent="0.25">
      <c r="A557" s="31"/>
      <c r="B557" s="32"/>
      <c r="C557" s="2">
        <v>324</v>
      </c>
      <c r="D557" s="33" t="s">
        <v>45</v>
      </c>
      <c r="E557" s="34">
        <f t="shared" ref="E557:G557" si="269">SUM(E558)</f>
        <v>9954</v>
      </c>
      <c r="F557" s="34">
        <f t="shared" si="269"/>
        <v>9954</v>
      </c>
      <c r="G557" s="34">
        <f t="shared" si="269"/>
        <v>9954</v>
      </c>
    </row>
    <row r="558" spans="1:7" ht="31.5" x14ac:dyDescent="0.25">
      <c r="A558" s="35"/>
      <c r="B558" s="46"/>
      <c r="C558" s="42">
        <v>3241</v>
      </c>
      <c r="D558" s="43" t="s">
        <v>45</v>
      </c>
      <c r="E558" s="10">
        <v>9954</v>
      </c>
      <c r="F558" s="10">
        <v>9954</v>
      </c>
      <c r="G558" s="10">
        <v>9954</v>
      </c>
    </row>
    <row r="559" spans="1:7" s="40" customFormat="1" ht="31.5" x14ac:dyDescent="0.25">
      <c r="A559" s="31"/>
      <c r="B559" s="32"/>
      <c r="C559" s="2">
        <v>329</v>
      </c>
      <c r="D559" s="33" t="s">
        <v>31</v>
      </c>
      <c r="E559" s="34">
        <f t="shared" ref="E559:G559" si="270">SUM(E560)</f>
        <v>19261</v>
      </c>
      <c r="F559" s="34">
        <f t="shared" si="270"/>
        <v>19261</v>
      </c>
      <c r="G559" s="34">
        <f t="shared" si="270"/>
        <v>19260</v>
      </c>
    </row>
    <row r="560" spans="1:7" ht="31.5" x14ac:dyDescent="0.25">
      <c r="A560" s="35"/>
      <c r="B560" s="46"/>
      <c r="C560" s="42">
        <v>3291</v>
      </c>
      <c r="D560" s="43" t="s">
        <v>83</v>
      </c>
      <c r="E560" s="10">
        <v>19261</v>
      </c>
      <c r="F560" s="10">
        <v>19261</v>
      </c>
      <c r="G560" s="10">
        <v>19260</v>
      </c>
    </row>
    <row r="561" spans="1:7" x14ac:dyDescent="0.25">
      <c r="A561" s="23" t="s">
        <v>7</v>
      </c>
      <c r="B561" s="50" t="s">
        <v>184</v>
      </c>
      <c r="C561" s="50"/>
      <c r="D561" s="25" t="s">
        <v>185</v>
      </c>
      <c r="E561" s="26">
        <f t="shared" ref="E561:G561" si="271">SUM(E562)</f>
        <v>36724</v>
      </c>
      <c r="F561" s="26">
        <f t="shared" si="271"/>
        <v>132723</v>
      </c>
      <c r="G561" s="26">
        <f t="shared" si="271"/>
        <v>132723</v>
      </c>
    </row>
    <row r="562" spans="1:7" x14ac:dyDescent="0.25">
      <c r="A562" s="27"/>
      <c r="B562" s="28"/>
      <c r="C562" s="28">
        <v>11</v>
      </c>
      <c r="D562" s="29" t="s">
        <v>10</v>
      </c>
      <c r="E562" s="30">
        <f t="shared" ref="E562:G562" si="272">SUM(E564)</f>
        <v>36724</v>
      </c>
      <c r="F562" s="30">
        <f t="shared" si="272"/>
        <v>132723</v>
      </c>
      <c r="G562" s="30">
        <f t="shared" si="272"/>
        <v>132723</v>
      </c>
    </row>
    <row r="563" spans="1:7" x14ac:dyDescent="0.25">
      <c r="A563" s="27"/>
      <c r="B563" s="28"/>
      <c r="C563" s="28">
        <v>38</v>
      </c>
      <c r="D563" s="29"/>
      <c r="E563" s="30">
        <f t="shared" ref="E563:G563" si="273">E564</f>
        <v>36724</v>
      </c>
      <c r="F563" s="30">
        <f t="shared" si="273"/>
        <v>132723</v>
      </c>
      <c r="G563" s="30">
        <f t="shared" si="273"/>
        <v>132723</v>
      </c>
    </row>
    <row r="564" spans="1:7" s="40" customFormat="1" x14ac:dyDescent="0.25">
      <c r="A564" s="31"/>
      <c r="B564" s="32"/>
      <c r="C564" s="2">
        <v>381</v>
      </c>
      <c r="D564" s="33" t="s">
        <v>15</v>
      </c>
      <c r="E564" s="34">
        <f t="shared" ref="E564:G564" si="274">SUM(E565)</f>
        <v>36724</v>
      </c>
      <c r="F564" s="34">
        <f t="shared" si="274"/>
        <v>132723</v>
      </c>
      <c r="G564" s="34">
        <f t="shared" si="274"/>
        <v>132723</v>
      </c>
    </row>
    <row r="565" spans="1:7" x14ac:dyDescent="0.25">
      <c r="A565" s="35"/>
      <c r="B565" s="46"/>
      <c r="C565" s="42">
        <v>3811</v>
      </c>
      <c r="D565" s="43" t="s">
        <v>16</v>
      </c>
      <c r="E565" s="10">
        <v>36724</v>
      </c>
      <c r="F565" s="10">
        <v>132723</v>
      </c>
      <c r="G565" s="10">
        <v>132723</v>
      </c>
    </row>
    <row r="566" spans="1:7" ht="31.5" x14ac:dyDescent="0.25">
      <c r="A566" s="23" t="s">
        <v>7</v>
      </c>
      <c r="B566" s="50" t="s">
        <v>186</v>
      </c>
      <c r="C566" s="50"/>
      <c r="D566" s="25" t="s">
        <v>187</v>
      </c>
      <c r="E566" s="26">
        <f t="shared" ref="E566:G568" si="275">E567</f>
        <v>2641184</v>
      </c>
      <c r="F566" s="26">
        <f t="shared" si="275"/>
        <v>2654456</v>
      </c>
      <c r="G566" s="26">
        <f t="shared" si="275"/>
        <v>145995</v>
      </c>
    </row>
    <row r="567" spans="1:7" x14ac:dyDescent="0.25">
      <c r="A567" s="27"/>
      <c r="B567" s="28"/>
      <c r="C567" s="28">
        <v>11</v>
      </c>
      <c r="D567" s="29" t="s">
        <v>10</v>
      </c>
      <c r="E567" s="30">
        <f t="shared" si="275"/>
        <v>2641184</v>
      </c>
      <c r="F567" s="30">
        <f t="shared" si="275"/>
        <v>2654456</v>
      </c>
      <c r="G567" s="30">
        <f t="shared" si="275"/>
        <v>145995</v>
      </c>
    </row>
    <row r="568" spans="1:7" x14ac:dyDescent="0.25">
      <c r="A568" s="27"/>
      <c r="B568" s="28"/>
      <c r="C568" s="28">
        <v>37</v>
      </c>
      <c r="D568" s="29"/>
      <c r="E568" s="30">
        <f t="shared" si="275"/>
        <v>2641184</v>
      </c>
      <c r="F568" s="30">
        <f t="shared" si="275"/>
        <v>2654456</v>
      </c>
      <c r="G568" s="30">
        <f t="shared" si="275"/>
        <v>145995</v>
      </c>
    </row>
    <row r="569" spans="1:7" s="40" customFormat="1" ht="31.5" x14ac:dyDescent="0.25">
      <c r="A569" s="31"/>
      <c r="B569" s="32"/>
      <c r="C569" s="2">
        <v>372</v>
      </c>
      <c r="D569" s="33" t="s">
        <v>20</v>
      </c>
      <c r="E569" s="34">
        <f t="shared" ref="E569:G569" si="276">SUM(E570)</f>
        <v>2641184</v>
      </c>
      <c r="F569" s="34">
        <f t="shared" si="276"/>
        <v>2654456</v>
      </c>
      <c r="G569" s="34">
        <f t="shared" si="276"/>
        <v>145995</v>
      </c>
    </row>
    <row r="570" spans="1:7" x14ac:dyDescent="0.25">
      <c r="A570" s="35"/>
      <c r="B570" s="46"/>
      <c r="C570" s="42">
        <v>3721</v>
      </c>
      <c r="D570" s="43" t="s">
        <v>68</v>
      </c>
      <c r="E570" s="10">
        <v>2641184</v>
      </c>
      <c r="F570" s="10">
        <v>2654456</v>
      </c>
      <c r="G570" s="10">
        <v>145995</v>
      </c>
    </row>
    <row r="571" spans="1:7" x14ac:dyDescent="0.25">
      <c r="A571" s="23" t="s">
        <v>84</v>
      </c>
      <c r="B571" s="50" t="s">
        <v>142</v>
      </c>
      <c r="C571" s="50"/>
      <c r="D571" s="25" t="s">
        <v>143</v>
      </c>
      <c r="E571" s="26">
        <f t="shared" ref="E571:G572" si="277">E572</f>
        <v>66361</v>
      </c>
      <c r="F571" s="26">
        <f t="shared" si="277"/>
        <v>66361</v>
      </c>
      <c r="G571" s="26">
        <f t="shared" si="277"/>
        <v>66361</v>
      </c>
    </row>
    <row r="572" spans="1:7" x14ac:dyDescent="0.25">
      <c r="A572" s="27"/>
      <c r="B572" s="28"/>
      <c r="C572" s="28">
        <v>43</v>
      </c>
      <c r="D572" s="29" t="s">
        <v>144</v>
      </c>
      <c r="E572" s="30">
        <f t="shared" si="277"/>
        <v>66361</v>
      </c>
      <c r="F572" s="30">
        <f t="shared" si="277"/>
        <v>66361</v>
      </c>
      <c r="G572" s="30">
        <f t="shared" si="277"/>
        <v>66361</v>
      </c>
    </row>
    <row r="573" spans="1:7" x14ac:dyDescent="0.25">
      <c r="A573" s="27"/>
      <c r="B573" s="28"/>
      <c r="C573" s="28">
        <v>32</v>
      </c>
      <c r="D573" s="29"/>
      <c r="E573" s="30">
        <f>E574+E576+E578</f>
        <v>66361</v>
      </c>
      <c r="F573" s="30">
        <f>F574+F576+F578</f>
        <v>66361</v>
      </c>
      <c r="G573" s="30">
        <f>G574+G576+G578</f>
        <v>66361</v>
      </c>
    </row>
    <row r="574" spans="1:7" x14ac:dyDescent="0.25">
      <c r="A574" s="31"/>
      <c r="B574" s="49"/>
      <c r="C574" s="2">
        <v>321</v>
      </c>
      <c r="D574" s="33" t="s">
        <v>24</v>
      </c>
      <c r="E574" s="34">
        <f t="shared" ref="E574:G574" si="278">E575</f>
        <v>39817</v>
      </c>
      <c r="F574" s="34">
        <f t="shared" si="278"/>
        <v>39817</v>
      </c>
      <c r="G574" s="34">
        <f t="shared" si="278"/>
        <v>39817</v>
      </c>
    </row>
    <row r="575" spans="1:7" x14ac:dyDescent="0.25">
      <c r="A575" s="35"/>
      <c r="B575" s="46"/>
      <c r="C575" s="42">
        <v>3211</v>
      </c>
      <c r="D575" s="43" t="s">
        <v>25</v>
      </c>
      <c r="E575" s="67">
        <v>39817</v>
      </c>
      <c r="F575" s="67">
        <v>39817</v>
      </c>
      <c r="G575" s="67">
        <v>39817</v>
      </c>
    </row>
    <row r="576" spans="1:7" x14ac:dyDescent="0.25">
      <c r="A576" s="31"/>
      <c r="B576" s="49"/>
      <c r="C576" s="2">
        <v>322</v>
      </c>
      <c r="D576" s="33" t="s">
        <v>58</v>
      </c>
      <c r="E576" s="34">
        <f t="shared" ref="E576:G576" si="279">E577</f>
        <v>13272</v>
      </c>
      <c r="F576" s="34">
        <f t="shared" si="279"/>
        <v>13272</v>
      </c>
      <c r="G576" s="34">
        <f t="shared" si="279"/>
        <v>13272</v>
      </c>
    </row>
    <row r="577" spans="1:7" x14ac:dyDescent="0.25">
      <c r="A577" s="48"/>
      <c r="B577" s="46"/>
      <c r="C577" s="42">
        <v>3223</v>
      </c>
      <c r="D577" s="43" t="s">
        <v>145</v>
      </c>
      <c r="E577" s="67">
        <v>13272</v>
      </c>
      <c r="F577" s="67">
        <v>13272</v>
      </c>
      <c r="G577" s="67">
        <v>13272</v>
      </c>
    </row>
    <row r="578" spans="1:7" s="40" customFormat="1" x14ac:dyDescent="0.25">
      <c r="A578" s="31"/>
      <c r="B578" s="32"/>
      <c r="C578" s="2">
        <v>323</v>
      </c>
      <c r="D578" s="33" t="s">
        <v>27</v>
      </c>
      <c r="E578" s="34">
        <f t="shared" ref="E578:G578" si="280">E579</f>
        <v>13272</v>
      </c>
      <c r="F578" s="34">
        <f t="shared" si="280"/>
        <v>13272</v>
      </c>
      <c r="G578" s="34">
        <f t="shared" si="280"/>
        <v>13272</v>
      </c>
    </row>
    <row r="579" spans="1:7" x14ac:dyDescent="0.25">
      <c r="A579" s="35"/>
      <c r="B579" s="46"/>
      <c r="C579" s="42">
        <v>3231</v>
      </c>
      <c r="D579" s="43" t="s">
        <v>146</v>
      </c>
      <c r="E579" s="67">
        <v>13272</v>
      </c>
      <c r="F579" s="67">
        <v>13272</v>
      </c>
      <c r="G579" s="67">
        <v>13272</v>
      </c>
    </row>
    <row r="580" spans="1:7" x14ac:dyDescent="0.25">
      <c r="A580" s="23" t="s">
        <v>84</v>
      </c>
      <c r="B580" s="24" t="s">
        <v>153</v>
      </c>
      <c r="C580" s="50"/>
      <c r="D580" s="25" t="s">
        <v>154</v>
      </c>
      <c r="E580" s="26">
        <f t="shared" ref="E580:G580" si="281">SUM(E581)</f>
        <v>2667728</v>
      </c>
      <c r="F580" s="26">
        <f t="shared" si="281"/>
        <v>2667728</v>
      </c>
      <c r="G580" s="26">
        <f t="shared" si="281"/>
        <v>2667728</v>
      </c>
    </row>
    <row r="581" spans="1:7" x14ac:dyDescent="0.25">
      <c r="A581" s="27"/>
      <c r="B581" s="28"/>
      <c r="C581" s="28">
        <v>43</v>
      </c>
      <c r="D581" s="29" t="s">
        <v>144</v>
      </c>
      <c r="E581" s="30">
        <f t="shared" ref="E581:G581" si="282">SUM(E583+E586+E589+E592)</f>
        <v>2667728</v>
      </c>
      <c r="F581" s="30">
        <f t="shared" si="282"/>
        <v>2667728</v>
      </c>
      <c r="G581" s="30">
        <f t="shared" si="282"/>
        <v>2667728</v>
      </c>
    </row>
    <row r="582" spans="1:7" x14ac:dyDescent="0.25">
      <c r="A582" s="27"/>
      <c r="B582" s="28"/>
      <c r="C582" s="28">
        <v>32</v>
      </c>
      <c r="D582" s="29"/>
      <c r="E582" s="30">
        <f t="shared" ref="E582:G582" si="283">E583</f>
        <v>6636</v>
      </c>
      <c r="F582" s="30">
        <f t="shared" si="283"/>
        <v>6636</v>
      </c>
      <c r="G582" s="30">
        <f t="shared" si="283"/>
        <v>6636</v>
      </c>
    </row>
    <row r="583" spans="1:7" ht="31.5" x14ac:dyDescent="0.25">
      <c r="A583" s="31"/>
      <c r="B583" s="49"/>
      <c r="C583" s="2">
        <v>329</v>
      </c>
      <c r="D583" s="33" t="s">
        <v>31</v>
      </c>
      <c r="E583" s="34">
        <f t="shared" ref="E583:G583" si="284">SUM(E584)</f>
        <v>6636</v>
      </c>
      <c r="F583" s="34">
        <f t="shared" si="284"/>
        <v>6636</v>
      </c>
      <c r="G583" s="34">
        <f t="shared" si="284"/>
        <v>6636</v>
      </c>
    </row>
    <row r="584" spans="1:7" x14ac:dyDescent="0.25">
      <c r="A584" s="35"/>
      <c r="B584" s="46"/>
      <c r="C584" s="42">
        <v>3296</v>
      </c>
      <c r="D584" s="43" t="s">
        <v>105</v>
      </c>
      <c r="E584" s="47">
        <v>6636</v>
      </c>
      <c r="F584" s="47">
        <v>6636</v>
      </c>
      <c r="G584" s="47">
        <v>6636</v>
      </c>
    </row>
    <row r="585" spans="1:7" s="40" customFormat="1" x14ac:dyDescent="0.25">
      <c r="A585" s="27"/>
      <c r="B585" s="28"/>
      <c r="C585" s="4">
        <v>36</v>
      </c>
      <c r="D585" s="29"/>
      <c r="E585" s="30">
        <f t="shared" ref="E585:G585" si="285">E586+E589+E592</f>
        <v>2661092</v>
      </c>
      <c r="F585" s="30">
        <f t="shared" si="285"/>
        <v>2661092</v>
      </c>
      <c r="G585" s="30">
        <f t="shared" si="285"/>
        <v>2661092</v>
      </c>
    </row>
    <row r="586" spans="1:7" x14ac:dyDescent="0.25">
      <c r="A586" s="31"/>
      <c r="B586" s="49"/>
      <c r="C586" s="2">
        <v>363</v>
      </c>
      <c r="D586" s="33" t="s">
        <v>11</v>
      </c>
      <c r="E586" s="34">
        <f t="shared" ref="E586:G586" si="286">SUM(E587+E588)</f>
        <v>2621276</v>
      </c>
      <c r="F586" s="34">
        <f t="shared" si="286"/>
        <v>2621276</v>
      </c>
      <c r="G586" s="34">
        <f t="shared" si="286"/>
        <v>2621276</v>
      </c>
    </row>
    <row r="587" spans="1:7" ht="31.5" x14ac:dyDescent="0.25">
      <c r="A587" s="35"/>
      <c r="B587" s="46"/>
      <c r="C587" s="42">
        <v>3631</v>
      </c>
      <c r="D587" s="43" t="s">
        <v>12</v>
      </c>
      <c r="E587" s="47">
        <v>265446</v>
      </c>
      <c r="F587" s="47">
        <v>265446</v>
      </c>
      <c r="G587" s="47">
        <v>265446</v>
      </c>
    </row>
    <row r="588" spans="1:7" ht="31.5" x14ac:dyDescent="0.25">
      <c r="A588" s="35"/>
      <c r="B588" s="46"/>
      <c r="C588" s="42">
        <v>3632</v>
      </c>
      <c r="D588" s="43" t="s">
        <v>80</v>
      </c>
      <c r="E588" s="47">
        <v>2355830</v>
      </c>
      <c r="F588" s="47">
        <v>2355830</v>
      </c>
      <c r="G588" s="47">
        <v>2355830</v>
      </c>
    </row>
    <row r="589" spans="1:7" s="40" customFormat="1" ht="31.5" x14ac:dyDescent="0.25">
      <c r="A589" s="31"/>
      <c r="B589" s="32"/>
      <c r="C589" s="2">
        <v>366</v>
      </c>
      <c r="D589" s="33" t="s">
        <v>155</v>
      </c>
      <c r="E589" s="34">
        <f t="shared" ref="E589:G589" si="287">SUM(E590+E591)</f>
        <v>26544</v>
      </c>
      <c r="F589" s="34">
        <f t="shared" si="287"/>
        <v>26544</v>
      </c>
      <c r="G589" s="34">
        <f t="shared" si="287"/>
        <v>26544</v>
      </c>
    </row>
    <row r="590" spans="1:7" ht="31.5" x14ac:dyDescent="0.25">
      <c r="A590" s="48"/>
      <c r="B590" s="46"/>
      <c r="C590" s="42">
        <v>3661</v>
      </c>
      <c r="D590" s="43" t="s">
        <v>156</v>
      </c>
      <c r="E590" s="47">
        <v>13272</v>
      </c>
      <c r="F590" s="47">
        <v>13272</v>
      </c>
      <c r="G590" s="47">
        <v>13272</v>
      </c>
    </row>
    <row r="591" spans="1:7" ht="31.5" x14ac:dyDescent="0.25">
      <c r="A591" s="48"/>
      <c r="B591" s="46"/>
      <c r="C591" s="42">
        <v>3662</v>
      </c>
      <c r="D591" s="43" t="s">
        <v>157</v>
      </c>
      <c r="E591" s="47">
        <v>13272</v>
      </c>
      <c r="F591" s="47">
        <v>13272</v>
      </c>
      <c r="G591" s="47">
        <v>13272</v>
      </c>
    </row>
    <row r="592" spans="1:7" ht="31.5" x14ac:dyDescent="0.25">
      <c r="A592" s="31"/>
      <c r="B592" s="49"/>
      <c r="C592" s="2">
        <v>369</v>
      </c>
      <c r="D592" s="33" t="s">
        <v>158</v>
      </c>
      <c r="E592" s="34">
        <f t="shared" ref="E592:G592" si="288">SUM(E593)</f>
        <v>13272</v>
      </c>
      <c r="F592" s="34">
        <f t="shared" si="288"/>
        <v>13272</v>
      </c>
      <c r="G592" s="34">
        <f t="shared" si="288"/>
        <v>13272</v>
      </c>
    </row>
    <row r="593" spans="1:7" ht="47.25" x14ac:dyDescent="0.25">
      <c r="A593" s="48"/>
      <c r="B593" s="46"/>
      <c r="C593" s="42">
        <v>3692</v>
      </c>
      <c r="D593" s="43" t="s">
        <v>159</v>
      </c>
      <c r="E593" s="47">
        <v>13272</v>
      </c>
      <c r="F593" s="47">
        <v>13272</v>
      </c>
      <c r="G593" s="47">
        <v>13272</v>
      </c>
    </row>
    <row r="594" spans="1:7" x14ac:dyDescent="0.25">
      <c r="A594" s="23" t="s">
        <v>165</v>
      </c>
      <c r="B594" s="50" t="s">
        <v>167</v>
      </c>
      <c r="C594" s="50"/>
      <c r="D594" s="25" t="s">
        <v>168</v>
      </c>
      <c r="E594" s="26">
        <f t="shared" ref="E594:G596" si="289">E595</f>
        <v>16591</v>
      </c>
      <c r="F594" s="26">
        <f t="shared" si="289"/>
        <v>16591</v>
      </c>
      <c r="G594" s="26">
        <f t="shared" si="289"/>
        <v>16591</v>
      </c>
    </row>
    <row r="595" spans="1:7" x14ac:dyDescent="0.25">
      <c r="A595" s="27"/>
      <c r="B595" s="28"/>
      <c r="C595" s="28">
        <v>43</v>
      </c>
      <c r="D595" s="29" t="s">
        <v>144</v>
      </c>
      <c r="E595" s="30">
        <f t="shared" si="289"/>
        <v>16591</v>
      </c>
      <c r="F595" s="30">
        <f t="shared" si="289"/>
        <v>16591</v>
      </c>
      <c r="G595" s="30">
        <f t="shared" si="289"/>
        <v>16591</v>
      </c>
    </row>
    <row r="596" spans="1:7" x14ac:dyDescent="0.25">
      <c r="A596" s="27"/>
      <c r="B596" s="28"/>
      <c r="C596" s="28">
        <v>32</v>
      </c>
      <c r="D596" s="29"/>
      <c r="E596" s="30">
        <f t="shared" si="289"/>
        <v>16591</v>
      </c>
      <c r="F596" s="30">
        <f t="shared" si="289"/>
        <v>16591</v>
      </c>
      <c r="G596" s="30">
        <f t="shared" si="289"/>
        <v>16591</v>
      </c>
    </row>
    <row r="597" spans="1:7" ht="31.5" x14ac:dyDescent="0.25">
      <c r="A597" s="31"/>
      <c r="B597" s="49"/>
      <c r="C597" s="2">
        <v>329</v>
      </c>
      <c r="D597" s="33" t="s">
        <v>31</v>
      </c>
      <c r="E597" s="34">
        <f t="shared" ref="E597:G597" si="290">E598</f>
        <v>16591</v>
      </c>
      <c r="F597" s="34">
        <f t="shared" si="290"/>
        <v>16591</v>
      </c>
      <c r="G597" s="34">
        <f t="shared" si="290"/>
        <v>16591</v>
      </c>
    </row>
    <row r="598" spans="1:7" x14ac:dyDescent="0.25">
      <c r="A598" s="35"/>
      <c r="B598" s="46"/>
      <c r="C598" s="42">
        <v>3291</v>
      </c>
      <c r="D598" s="43" t="s">
        <v>169</v>
      </c>
      <c r="E598" s="67">
        <v>16591</v>
      </c>
      <c r="F598" s="67">
        <v>16591</v>
      </c>
      <c r="G598" s="67">
        <v>16591</v>
      </c>
    </row>
    <row r="599" spans="1:7" ht="31.5" x14ac:dyDescent="0.25">
      <c r="A599" s="23" t="s">
        <v>84</v>
      </c>
      <c r="B599" s="50" t="s">
        <v>192</v>
      </c>
      <c r="C599" s="50"/>
      <c r="D599" s="87" t="s">
        <v>193</v>
      </c>
      <c r="E599" s="26">
        <f t="shared" ref="E599:G599" si="291">SUM(E600)</f>
        <v>48701202</v>
      </c>
      <c r="F599" s="26">
        <f t="shared" si="291"/>
        <v>107954310</v>
      </c>
      <c r="G599" s="26">
        <f t="shared" si="291"/>
        <v>120254199</v>
      </c>
    </row>
    <row r="600" spans="1:7" x14ac:dyDescent="0.25">
      <c r="A600" s="88"/>
      <c r="B600" s="89"/>
      <c r="C600" s="89">
        <v>581</v>
      </c>
      <c r="D600" s="90" t="s">
        <v>206</v>
      </c>
      <c r="E600" s="91">
        <f t="shared" ref="E600:G600" si="292">E602+E606+E609+E612+E616</f>
        <v>48701202</v>
      </c>
      <c r="F600" s="91">
        <f t="shared" si="292"/>
        <v>107954310</v>
      </c>
      <c r="G600" s="91">
        <f t="shared" si="292"/>
        <v>120254199</v>
      </c>
    </row>
    <row r="601" spans="1:7" x14ac:dyDescent="0.25">
      <c r="A601" s="27"/>
      <c r="B601" s="28"/>
      <c r="C601" s="28">
        <v>32</v>
      </c>
      <c r="D601" s="29"/>
      <c r="E601" s="30">
        <f t="shared" ref="E601:G601" si="293">E602</f>
        <v>2139009</v>
      </c>
      <c r="F601" s="30">
        <f t="shared" si="293"/>
        <v>661722</v>
      </c>
      <c r="G601" s="30">
        <f t="shared" si="293"/>
        <v>809577</v>
      </c>
    </row>
    <row r="602" spans="1:7" x14ac:dyDescent="0.25">
      <c r="A602" s="31"/>
      <c r="B602" s="32"/>
      <c r="C602" s="2">
        <v>323</v>
      </c>
      <c r="D602" s="33" t="s">
        <v>200</v>
      </c>
      <c r="E602" s="8">
        <f t="shared" ref="E602:G602" si="294">E604+E603</f>
        <v>2139009</v>
      </c>
      <c r="F602" s="8">
        <f t="shared" si="294"/>
        <v>661722</v>
      </c>
      <c r="G602" s="8">
        <f t="shared" si="294"/>
        <v>809577</v>
      </c>
    </row>
    <row r="603" spans="1:7" x14ac:dyDescent="0.25">
      <c r="A603" s="35"/>
      <c r="B603" s="41"/>
      <c r="C603" s="61">
        <v>3233</v>
      </c>
      <c r="D603" s="80" t="s">
        <v>57</v>
      </c>
      <c r="E603" s="44">
        <v>79634</v>
      </c>
      <c r="F603" s="44">
        <v>72333</v>
      </c>
      <c r="G603" s="44">
        <v>183025</v>
      </c>
    </row>
    <row r="604" spans="1:7" x14ac:dyDescent="0.25">
      <c r="A604" s="48"/>
      <c r="B604" s="36"/>
      <c r="C604" s="37">
        <v>3237</v>
      </c>
      <c r="D604" s="38" t="s">
        <v>28</v>
      </c>
      <c r="E604" s="10">
        <v>2059375</v>
      </c>
      <c r="F604" s="10">
        <v>589389</v>
      </c>
      <c r="G604" s="10">
        <v>626552</v>
      </c>
    </row>
    <row r="605" spans="1:7" s="40" customFormat="1" x14ac:dyDescent="0.25">
      <c r="A605" s="27"/>
      <c r="B605" s="28"/>
      <c r="C605" s="4">
        <v>35</v>
      </c>
      <c r="D605" s="29"/>
      <c r="E605" s="6">
        <f t="shared" ref="E605:G605" si="295">E606</f>
        <v>31886678</v>
      </c>
      <c r="F605" s="6">
        <f t="shared" si="295"/>
        <v>57203530</v>
      </c>
      <c r="G605" s="6">
        <f t="shared" si="295"/>
        <v>66377331</v>
      </c>
    </row>
    <row r="606" spans="1:7" ht="47.25" x14ac:dyDescent="0.25">
      <c r="A606" s="31"/>
      <c r="B606" s="32"/>
      <c r="C606" s="2">
        <v>353</v>
      </c>
      <c r="D606" s="33" t="s">
        <v>198</v>
      </c>
      <c r="E606" s="8">
        <f t="shared" ref="E606:G606" si="296">E607</f>
        <v>31886678</v>
      </c>
      <c r="F606" s="8">
        <f t="shared" si="296"/>
        <v>57203530</v>
      </c>
      <c r="G606" s="8">
        <f t="shared" si="296"/>
        <v>66377331</v>
      </c>
    </row>
    <row r="607" spans="1:7" ht="47.25" x14ac:dyDescent="0.25">
      <c r="A607" s="35"/>
      <c r="B607" s="41"/>
      <c r="C607" s="61">
        <v>3531</v>
      </c>
      <c r="D607" s="43" t="s">
        <v>197</v>
      </c>
      <c r="E607" s="92">
        <v>31886678</v>
      </c>
      <c r="F607" s="92">
        <v>57203530</v>
      </c>
      <c r="G607" s="92">
        <v>66377331</v>
      </c>
    </row>
    <row r="608" spans="1:7" s="40" customFormat="1" x14ac:dyDescent="0.25">
      <c r="A608" s="27"/>
      <c r="B608" s="28"/>
      <c r="C608" s="69">
        <v>36</v>
      </c>
      <c r="D608" s="29"/>
      <c r="E608" s="30">
        <f t="shared" ref="E608:G608" si="297">E609</f>
        <v>14250470</v>
      </c>
      <c r="F608" s="30">
        <f t="shared" si="297"/>
        <v>49372885</v>
      </c>
      <c r="G608" s="30">
        <f t="shared" si="297"/>
        <v>49372885</v>
      </c>
    </row>
    <row r="609" spans="1:7" ht="31.5" x14ac:dyDescent="0.25">
      <c r="A609" s="31"/>
      <c r="B609" s="32"/>
      <c r="C609" s="2">
        <v>368</v>
      </c>
      <c r="D609" s="33" t="s">
        <v>201</v>
      </c>
      <c r="E609" s="8">
        <f t="shared" ref="E609:G609" si="298">E610</f>
        <v>14250470</v>
      </c>
      <c r="F609" s="8">
        <f t="shared" si="298"/>
        <v>49372885</v>
      </c>
      <c r="G609" s="8">
        <f t="shared" si="298"/>
        <v>49372885</v>
      </c>
    </row>
    <row r="610" spans="1:7" ht="31.5" x14ac:dyDescent="0.25">
      <c r="A610" s="35"/>
      <c r="B610" s="41"/>
      <c r="C610" s="61">
        <v>3681</v>
      </c>
      <c r="D610" s="43" t="s">
        <v>199</v>
      </c>
      <c r="E610" s="44">
        <v>14250470</v>
      </c>
      <c r="F610" s="44">
        <v>49372885</v>
      </c>
      <c r="G610" s="44">
        <v>49372885</v>
      </c>
    </row>
    <row r="611" spans="1:7" s="40" customFormat="1" x14ac:dyDescent="0.25">
      <c r="A611" s="27"/>
      <c r="B611" s="28"/>
      <c r="C611" s="69">
        <v>41</v>
      </c>
      <c r="D611" s="29"/>
      <c r="E611" s="30">
        <f t="shared" ref="E611:G611" si="299">E612</f>
        <v>99542</v>
      </c>
      <c r="F611" s="30">
        <f t="shared" si="299"/>
        <v>0</v>
      </c>
      <c r="G611" s="30">
        <f t="shared" si="299"/>
        <v>130599</v>
      </c>
    </row>
    <row r="612" spans="1:7" x14ac:dyDescent="0.25">
      <c r="A612" s="31"/>
      <c r="B612" s="32"/>
      <c r="C612" s="2">
        <v>412</v>
      </c>
      <c r="D612" s="78" t="s">
        <v>60</v>
      </c>
      <c r="E612" s="8">
        <f t="shared" ref="E612:G612" si="300">E613+E614</f>
        <v>99542</v>
      </c>
      <c r="F612" s="8">
        <f t="shared" si="300"/>
        <v>0</v>
      </c>
      <c r="G612" s="8">
        <f t="shared" si="300"/>
        <v>130599</v>
      </c>
    </row>
    <row r="613" spans="1:7" x14ac:dyDescent="0.25">
      <c r="A613" s="35"/>
      <c r="B613" s="41"/>
      <c r="C613" s="42">
        <v>4123</v>
      </c>
      <c r="D613" s="81" t="s">
        <v>61</v>
      </c>
      <c r="E613" s="44">
        <v>0</v>
      </c>
      <c r="F613" s="44">
        <v>0</v>
      </c>
      <c r="G613" s="44">
        <v>130599</v>
      </c>
    </row>
    <row r="614" spans="1:7" x14ac:dyDescent="0.25">
      <c r="A614" s="48"/>
      <c r="B614" s="46"/>
      <c r="C614" s="42">
        <v>4126</v>
      </c>
      <c r="D614" s="81" t="s">
        <v>131</v>
      </c>
      <c r="E614" s="67">
        <v>99542</v>
      </c>
      <c r="F614" s="67">
        <v>0</v>
      </c>
      <c r="G614" s="67">
        <v>0</v>
      </c>
    </row>
    <row r="615" spans="1:7" s="40" customFormat="1" x14ac:dyDescent="0.25">
      <c r="A615" s="27"/>
      <c r="B615" s="28"/>
      <c r="C615" s="4">
        <v>42</v>
      </c>
      <c r="D615" s="82"/>
      <c r="E615" s="6">
        <f t="shared" ref="E615:G615" si="301">E616</f>
        <v>325503</v>
      </c>
      <c r="F615" s="6">
        <f t="shared" si="301"/>
        <v>716173</v>
      </c>
      <c r="G615" s="6">
        <f t="shared" si="301"/>
        <v>3563807</v>
      </c>
    </row>
    <row r="616" spans="1:7" x14ac:dyDescent="0.25">
      <c r="A616" s="31"/>
      <c r="B616" s="32"/>
      <c r="C616" s="2">
        <v>426</v>
      </c>
      <c r="D616" s="78" t="s">
        <v>129</v>
      </c>
      <c r="E616" s="8">
        <f t="shared" ref="E616:G616" si="302">SUM(E617)</f>
        <v>325503</v>
      </c>
      <c r="F616" s="8">
        <f t="shared" si="302"/>
        <v>716173</v>
      </c>
      <c r="G616" s="8">
        <f t="shared" si="302"/>
        <v>3563807</v>
      </c>
    </row>
    <row r="617" spans="1:7" x14ac:dyDescent="0.25">
      <c r="A617" s="48"/>
      <c r="B617" s="46"/>
      <c r="C617" s="42">
        <v>4262</v>
      </c>
      <c r="D617" s="81" t="s">
        <v>112</v>
      </c>
      <c r="E617" s="67">
        <v>325503</v>
      </c>
      <c r="F617" s="67">
        <v>716173</v>
      </c>
      <c r="G617" s="67">
        <v>3563807</v>
      </c>
    </row>
    <row r="618" spans="1:7" ht="31.5" x14ac:dyDescent="0.25">
      <c r="A618" s="93"/>
      <c r="B618" s="50" t="s">
        <v>194</v>
      </c>
      <c r="C618" s="50"/>
      <c r="D618" s="25" t="s">
        <v>195</v>
      </c>
      <c r="E618" s="26">
        <f t="shared" ref="E618:G618" si="303">E619</f>
        <v>165904</v>
      </c>
      <c r="F618" s="26">
        <f t="shared" si="303"/>
        <v>165904</v>
      </c>
      <c r="G618" s="26">
        <f t="shared" si="303"/>
        <v>165904</v>
      </c>
    </row>
    <row r="619" spans="1:7" s="40" customFormat="1" x14ac:dyDescent="0.25">
      <c r="A619" s="94"/>
      <c r="B619" s="94"/>
      <c r="C619" s="95">
        <v>11</v>
      </c>
      <c r="D619" s="96" t="s">
        <v>10</v>
      </c>
      <c r="E619" s="97">
        <f t="shared" ref="E619:G619" si="304">E624+E629+E621</f>
        <v>165904</v>
      </c>
      <c r="F619" s="97">
        <f t="shared" si="304"/>
        <v>165904</v>
      </c>
      <c r="G619" s="97">
        <f t="shared" si="304"/>
        <v>165904</v>
      </c>
    </row>
    <row r="620" spans="1:7" s="40" customFormat="1" x14ac:dyDescent="0.25">
      <c r="A620" s="94"/>
      <c r="B620" s="94"/>
      <c r="C620" s="95">
        <v>32</v>
      </c>
      <c r="D620" s="96"/>
      <c r="E620" s="97">
        <f t="shared" ref="E620:G620" si="305">E624+E621+E629</f>
        <v>165904</v>
      </c>
      <c r="F620" s="97">
        <f t="shared" si="305"/>
        <v>165904</v>
      </c>
      <c r="G620" s="97">
        <f t="shared" si="305"/>
        <v>165904</v>
      </c>
    </row>
    <row r="621" spans="1:7" s="40" customFormat="1" x14ac:dyDescent="0.25">
      <c r="A621" s="64"/>
      <c r="B621" s="64"/>
      <c r="C621" s="32">
        <v>321</v>
      </c>
      <c r="D621" s="33" t="s">
        <v>209</v>
      </c>
      <c r="E621" s="9">
        <f t="shared" ref="E621:G621" si="306">E622+E623</f>
        <v>23226</v>
      </c>
      <c r="F621" s="9">
        <f t="shared" si="306"/>
        <v>23226</v>
      </c>
      <c r="G621" s="9">
        <f t="shared" si="306"/>
        <v>23226</v>
      </c>
    </row>
    <row r="622" spans="1:7" s="40" customFormat="1" x14ac:dyDescent="0.25">
      <c r="A622" s="98"/>
      <c r="B622" s="98"/>
      <c r="C622" s="46">
        <v>3211</v>
      </c>
      <c r="D622" s="43" t="s">
        <v>25</v>
      </c>
      <c r="E622" s="67">
        <v>9954</v>
      </c>
      <c r="F622" s="67">
        <v>9954</v>
      </c>
      <c r="G622" s="67">
        <v>9954</v>
      </c>
    </row>
    <row r="623" spans="1:7" s="40" customFormat="1" x14ac:dyDescent="0.25">
      <c r="A623" s="98"/>
      <c r="B623" s="98"/>
      <c r="C623" s="46">
        <v>3213</v>
      </c>
      <c r="D623" s="43" t="s">
        <v>92</v>
      </c>
      <c r="E623" s="67">
        <v>13272</v>
      </c>
      <c r="F623" s="67">
        <v>13272</v>
      </c>
      <c r="G623" s="67">
        <v>13272</v>
      </c>
    </row>
    <row r="624" spans="1:7" s="40" customFormat="1" x14ac:dyDescent="0.25">
      <c r="A624" s="64"/>
      <c r="B624" s="64"/>
      <c r="C624" s="2">
        <v>323</v>
      </c>
      <c r="D624" s="33" t="s">
        <v>27</v>
      </c>
      <c r="E624" s="9">
        <f t="shared" ref="E624:G624" si="307">SUM(E626+E627+E628+E625)</f>
        <v>126088</v>
      </c>
      <c r="F624" s="9">
        <f t="shared" si="307"/>
        <v>126088</v>
      </c>
      <c r="G624" s="9">
        <f t="shared" si="307"/>
        <v>126088</v>
      </c>
    </row>
    <row r="625" spans="1:7" s="40" customFormat="1" x14ac:dyDescent="0.25">
      <c r="A625" s="98"/>
      <c r="B625" s="98"/>
      <c r="C625" s="37">
        <v>3235</v>
      </c>
      <c r="D625" s="38" t="s">
        <v>29</v>
      </c>
      <c r="E625" s="67">
        <v>6636</v>
      </c>
      <c r="F625" s="67">
        <v>6636</v>
      </c>
      <c r="G625" s="67">
        <v>6636</v>
      </c>
    </row>
    <row r="626" spans="1:7" x14ac:dyDescent="0.25">
      <c r="A626" s="65"/>
      <c r="B626" s="65"/>
      <c r="C626" s="37">
        <v>3237</v>
      </c>
      <c r="D626" s="43" t="s">
        <v>28</v>
      </c>
      <c r="E626" s="10">
        <v>66362</v>
      </c>
      <c r="F626" s="10">
        <v>66362</v>
      </c>
      <c r="G626" s="10">
        <v>66362</v>
      </c>
    </row>
    <row r="627" spans="1:7" x14ac:dyDescent="0.25">
      <c r="A627" s="65"/>
      <c r="B627" s="65"/>
      <c r="C627" s="37">
        <v>3238</v>
      </c>
      <c r="D627" s="38" t="s">
        <v>56</v>
      </c>
      <c r="E627" s="10">
        <v>26545</v>
      </c>
      <c r="F627" s="10">
        <v>26545</v>
      </c>
      <c r="G627" s="10">
        <v>26545</v>
      </c>
    </row>
    <row r="628" spans="1:7" x14ac:dyDescent="0.25">
      <c r="A628" s="65"/>
      <c r="B628" s="65"/>
      <c r="C628" s="37">
        <v>3239</v>
      </c>
      <c r="D628" s="43" t="s">
        <v>30</v>
      </c>
      <c r="E628" s="10">
        <v>26545</v>
      </c>
      <c r="F628" s="10">
        <v>26545</v>
      </c>
      <c r="G628" s="10">
        <v>26545</v>
      </c>
    </row>
    <row r="629" spans="1:7" ht="31.5" x14ac:dyDescent="0.25">
      <c r="A629" s="99"/>
      <c r="B629" s="99"/>
      <c r="C629" s="2">
        <v>329</v>
      </c>
      <c r="D629" s="33" t="s">
        <v>31</v>
      </c>
      <c r="E629" s="9">
        <f t="shared" ref="E629:G629" si="308">E630+E631</f>
        <v>16590</v>
      </c>
      <c r="F629" s="9">
        <f t="shared" si="308"/>
        <v>16590</v>
      </c>
      <c r="G629" s="9">
        <f t="shared" si="308"/>
        <v>16590</v>
      </c>
    </row>
    <row r="630" spans="1:7" x14ac:dyDescent="0.25">
      <c r="A630" s="65"/>
      <c r="B630" s="65"/>
      <c r="C630" s="37">
        <v>3293</v>
      </c>
      <c r="D630" s="43" t="s">
        <v>32</v>
      </c>
      <c r="E630" s="10">
        <v>6636</v>
      </c>
      <c r="F630" s="10">
        <v>6636</v>
      </c>
      <c r="G630" s="10">
        <v>6636</v>
      </c>
    </row>
    <row r="631" spans="1:7" x14ac:dyDescent="0.25">
      <c r="A631" s="65"/>
      <c r="B631" s="65"/>
      <c r="C631" s="37">
        <v>3294</v>
      </c>
      <c r="D631" s="43" t="s">
        <v>103</v>
      </c>
      <c r="E631" s="10">
        <v>9954</v>
      </c>
      <c r="F631" s="10">
        <v>9954</v>
      </c>
      <c r="G631" s="10">
        <v>9954</v>
      </c>
    </row>
    <row r="632" spans="1:7" ht="47.25" x14ac:dyDescent="0.25">
      <c r="A632" s="93"/>
      <c r="B632" s="50" t="s">
        <v>207</v>
      </c>
      <c r="C632" s="50"/>
      <c r="D632" s="25" t="s">
        <v>202</v>
      </c>
      <c r="E632" s="100">
        <f t="shared" ref="E632:G632" si="309">E633</f>
        <v>13272</v>
      </c>
      <c r="F632" s="100">
        <f t="shared" si="309"/>
        <v>13272</v>
      </c>
      <c r="G632" s="100">
        <f t="shared" si="309"/>
        <v>13272</v>
      </c>
    </row>
    <row r="633" spans="1:7" s="40" customFormat="1" x14ac:dyDescent="0.25">
      <c r="A633" s="89"/>
      <c r="B633" s="89"/>
      <c r="C633" s="89">
        <v>11</v>
      </c>
      <c r="D633" s="90" t="s">
        <v>10</v>
      </c>
      <c r="E633" s="5">
        <f t="shared" ref="E633:G633" si="310">E635</f>
        <v>13272</v>
      </c>
      <c r="F633" s="5">
        <f t="shared" si="310"/>
        <v>13272</v>
      </c>
      <c r="G633" s="5">
        <f t="shared" si="310"/>
        <v>13272</v>
      </c>
    </row>
    <row r="634" spans="1:7" s="40" customFormat="1" x14ac:dyDescent="0.25">
      <c r="A634" s="28"/>
      <c r="B634" s="28"/>
      <c r="C634" s="28">
        <v>38</v>
      </c>
      <c r="D634" s="29"/>
      <c r="E634" s="6">
        <f t="shared" ref="E634:G634" si="311">E635</f>
        <v>13272</v>
      </c>
      <c r="F634" s="6">
        <f t="shared" si="311"/>
        <v>13272</v>
      </c>
      <c r="G634" s="6">
        <f t="shared" si="311"/>
        <v>13272</v>
      </c>
    </row>
    <row r="635" spans="1:7" s="40" customFormat="1" x14ac:dyDescent="0.25">
      <c r="A635" s="64"/>
      <c r="B635" s="64"/>
      <c r="C635" s="2">
        <v>386</v>
      </c>
      <c r="D635" s="33" t="s">
        <v>203</v>
      </c>
      <c r="E635" s="9">
        <f t="shared" ref="E635:G635" si="312">E636</f>
        <v>13272</v>
      </c>
      <c r="F635" s="9">
        <f t="shared" si="312"/>
        <v>13272</v>
      </c>
      <c r="G635" s="9">
        <f t="shared" si="312"/>
        <v>13272</v>
      </c>
    </row>
    <row r="636" spans="1:7" ht="47.25" x14ac:dyDescent="0.25">
      <c r="A636" s="65"/>
      <c r="B636" s="65"/>
      <c r="C636" s="42">
        <v>3865</v>
      </c>
      <c r="D636" s="38" t="s">
        <v>204</v>
      </c>
      <c r="E636" s="10">
        <v>13272</v>
      </c>
      <c r="F636" s="10">
        <v>13272</v>
      </c>
      <c r="G636" s="10">
        <v>13272</v>
      </c>
    </row>
    <row r="637" spans="1:7" x14ac:dyDescent="0.25">
      <c r="A637" s="93"/>
      <c r="B637" s="50" t="s">
        <v>212</v>
      </c>
      <c r="C637" s="50"/>
      <c r="D637" s="25" t="s">
        <v>211</v>
      </c>
      <c r="E637" s="100">
        <f t="shared" ref="E637:G637" si="313">E638</f>
        <v>53089</v>
      </c>
      <c r="F637" s="100">
        <f t="shared" si="313"/>
        <v>53089</v>
      </c>
      <c r="G637" s="100">
        <f t="shared" si="313"/>
        <v>53089</v>
      </c>
    </row>
    <row r="638" spans="1:7" s="40" customFormat="1" x14ac:dyDescent="0.25">
      <c r="A638" s="89"/>
      <c r="B638" s="89"/>
      <c r="C638" s="89">
        <v>11</v>
      </c>
      <c r="D638" s="90" t="s">
        <v>10</v>
      </c>
      <c r="E638" s="5">
        <f t="shared" ref="E638:G638" si="314">E640+E643+E648+E650</f>
        <v>53089</v>
      </c>
      <c r="F638" s="5">
        <f t="shared" si="314"/>
        <v>53089</v>
      </c>
      <c r="G638" s="5">
        <f t="shared" si="314"/>
        <v>53089</v>
      </c>
    </row>
    <row r="639" spans="1:7" s="40" customFormat="1" x14ac:dyDescent="0.25">
      <c r="A639" s="28"/>
      <c r="B639" s="28"/>
      <c r="C639" s="28">
        <v>32</v>
      </c>
      <c r="D639" s="29"/>
      <c r="E639" s="6">
        <f t="shared" ref="E639:G639" si="315">E640+E643+E648+E650</f>
        <v>53089</v>
      </c>
      <c r="F639" s="6">
        <f t="shared" si="315"/>
        <v>53089</v>
      </c>
      <c r="G639" s="6">
        <f t="shared" si="315"/>
        <v>53089</v>
      </c>
    </row>
    <row r="640" spans="1:7" x14ac:dyDescent="0.25">
      <c r="A640" s="31"/>
      <c r="B640" s="49"/>
      <c r="C640" s="2">
        <v>321</v>
      </c>
      <c r="D640" s="33" t="s">
        <v>24</v>
      </c>
      <c r="E640" s="34">
        <f t="shared" ref="E640:G640" si="316">E641+E642</f>
        <v>34508</v>
      </c>
      <c r="F640" s="34">
        <f t="shared" si="316"/>
        <v>11945</v>
      </c>
      <c r="G640" s="34">
        <f t="shared" si="316"/>
        <v>11945</v>
      </c>
    </row>
    <row r="641" spans="1:7" x14ac:dyDescent="0.25">
      <c r="A641" s="35"/>
      <c r="B641" s="46"/>
      <c r="C641" s="42">
        <v>3211</v>
      </c>
      <c r="D641" s="43" t="s">
        <v>25</v>
      </c>
      <c r="E641" s="67">
        <v>26545</v>
      </c>
      <c r="F641" s="67">
        <v>11945</v>
      </c>
      <c r="G641" s="67">
        <v>11945</v>
      </c>
    </row>
    <row r="642" spans="1:7" x14ac:dyDescent="0.25">
      <c r="A642" s="35"/>
      <c r="B642" s="46"/>
      <c r="C642" s="42">
        <v>3214</v>
      </c>
      <c r="D642" s="85" t="s">
        <v>26</v>
      </c>
      <c r="E642" s="67">
        <v>7963</v>
      </c>
      <c r="F642" s="67">
        <v>0</v>
      </c>
      <c r="G642" s="67">
        <v>0</v>
      </c>
    </row>
    <row r="643" spans="1:7" s="40" customFormat="1" x14ac:dyDescent="0.25">
      <c r="A643" s="64"/>
      <c r="B643" s="64"/>
      <c r="C643" s="2">
        <v>323</v>
      </c>
      <c r="D643" s="33" t="s">
        <v>27</v>
      </c>
      <c r="E643" s="9">
        <f t="shared" ref="E643:G643" si="317">SUM(E645+E646+E647+E644)</f>
        <v>14599</v>
      </c>
      <c r="F643" s="9">
        <f t="shared" si="317"/>
        <v>38490</v>
      </c>
      <c r="G643" s="9">
        <f t="shared" si="317"/>
        <v>38490</v>
      </c>
    </row>
    <row r="644" spans="1:7" x14ac:dyDescent="0.25">
      <c r="A644" s="35"/>
      <c r="B644" s="46"/>
      <c r="C644" s="42">
        <v>3233</v>
      </c>
      <c r="D644" s="38" t="s">
        <v>43</v>
      </c>
      <c r="E644" s="67">
        <v>2654</v>
      </c>
      <c r="F644" s="67">
        <v>26545</v>
      </c>
      <c r="G644" s="67">
        <v>26545</v>
      </c>
    </row>
    <row r="645" spans="1:7" x14ac:dyDescent="0.25">
      <c r="A645" s="65"/>
      <c r="B645" s="65"/>
      <c r="C645" s="37">
        <v>3237</v>
      </c>
      <c r="D645" s="43" t="s">
        <v>28</v>
      </c>
      <c r="E645" s="10">
        <v>2654</v>
      </c>
      <c r="F645" s="10">
        <v>2654</v>
      </c>
      <c r="G645" s="10">
        <v>2654</v>
      </c>
    </row>
    <row r="646" spans="1:7" x14ac:dyDescent="0.25">
      <c r="A646" s="65"/>
      <c r="B646" s="65"/>
      <c r="C646" s="37">
        <v>3235</v>
      </c>
      <c r="D646" s="38" t="s">
        <v>210</v>
      </c>
      <c r="E646" s="10">
        <v>5309</v>
      </c>
      <c r="F646" s="10">
        <v>5309</v>
      </c>
      <c r="G646" s="10">
        <v>5309</v>
      </c>
    </row>
    <row r="647" spans="1:7" x14ac:dyDescent="0.25">
      <c r="A647" s="65"/>
      <c r="B647" s="65"/>
      <c r="C647" s="37">
        <v>3239</v>
      </c>
      <c r="D647" s="43" t="s">
        <v>30</v>
      </c>
      <c r="E647" s="10">
        <v>3982</v>
      </c>
      <c r="F647" s="10">
        <v>3982</v>
      </c>
      <c r="G647" s="10">
        <v>3982</v>
      </c>
    </row>
    <row r="648" spans="1:7" ht="31.5" x14ac:dyDescent="0.25">
      <c r="A648" s="31"/>
      <c r="B648" s="49"/>
      <c r="C648" s="2">
        <v>329</v>
      </c>
      <c r="D648" s="33" t="s">
        <v>31</v>
      </c>
      <c r="E648" s="34">
        <f t="shared" ref="E648:G648" si="318">E649</f>
        <v>2654</v>
      </c>
      <c r="F648" s="34">
        <f t="shared" si="318"/>
        <v>2654</v>
      </c>
      <c r="G648" s="34">
        <f t="shared" si="318"/>
        <v>2654</v>
      </c>
    </row>
    <row r="649" spans="1:7" x14ac:dyDescent="0.25">
      <c r="A649" s="35"/>
      <c r="B649" s="46"/>
      <c r="C649" s="42">
        <v>3293</v>
      </c>
      <c r="D649" s="43" t="s">
        <v>32</v>
      </c>
      <c r="E649" s="67">
        <v>2654</v>
      </c>
      <c r="F649" s="67">
        <v>2654</v>
      </c>
      <c r="G649" s="67">
        <v>2654</v>
      </c>
    </row>
    <row r="650" spans="1:7" s="40" customFormat="1" ht="31.5" x14ac:dyDescent="0.25">
      <c r="A650" s="31"/>
      <c r="B650" s="32"/>
      <c r="C650" s="2">
        <v>324</v>
      </c>
      <c r="D650" s="33" t="s">
        <v>45</v>
      </c>
      <c r="E650" s="34">
        <f t="shared" ref="E650:G650" si="319">SUM(E651)</f>
        <v>1328</v>
      </c>
      <c r="F650" s="34">
        <f t="shared" si="319"/>
        <v>0</v>
      </c>
      <c r="G650" s="34">
        <f t="shared" si="319"/>
        <v>0</v>
      </c>
    </row>
    <row r="651" spans="1:7" ht="31.5" x14ac:dyDescent="0.25">
      <c r="A651" s="35"/>
      <c r="B651" s="46"/>
      <c r="C651" s="42">
        <v>3241</v>
      </c>
      <c r="D651" s="43" t="s">
        <v>45</v>
      </c>
      <c r="E651" s="10">
        <v>1328</v>
      </c>
      <c r="F651" s="10">
        <v>0</v>
      </c>
      <c r="G651" s="10">
        <v>0</v>
      </c>
    </row>
    <row r="652" spans="1:7" ht="31.5" x14ac:dyDescent="0.25">
      <c r="A652" s="23" t="s">
        <v>84</v>
      </c>
      <c r="B652" s="50" t="s">
        <v>224</v>
      </c>
      <c r="C652" s="50"/>
      <c r="D652" s="25" t="s">
        <v>221</v>
      </c>
      <c r="E652" s="26">
        <v>0</v>
      </c>
      <c r="F652" s="26">
        <f t="shared" ref="F652" si="320">SUM(F653+F689)</f>
        <v>690953</v>
      </c>
      <c r="G652" s="26">
        <f>SUM(G653+G689)</f>
        <v>6724133</v>
      </c>
    </row>
    <row r="653" spans="1:7" x14ac:dyDescent="0.25">
      <c r="A653" s="27"/>
      <c r="B653" s="28"/>
      <c r="C653" s="28">
        <v>12</v>
      </c>
      <c r="D653" s="29" t="s">
        <v>54</v>
      </c>
      <c r="E653" s="30">
        <v>0</v>
      </c>
      <c r="F653" s="30">
        <f t="shared" ref="F653" si="321">SUM(F655+F659+F661+F664+F668+F670+F677+F686)+F680+F683</f>
        <v>105402</v>
      </c>
      <c r="G653" s="30">
        <f>SUM(G655+G659+G661+G664+G668+G670+G677+G686)+G680+G683</f>
        <v>1010379</v>
      </c>
    </row>
    <row r="654" spans="1:7" x14ac:dyDescent="0.25">
      <c r="A654" s="27"/>
      <c r="B654" s="28"/>
      <c r="C654" s="28">
        <v>31</v>
      </c>
      <c r="D654" s="29"/>
      <c r="E654" s="30">
        <v>0</v>
      </c>
      <c r="F654" s="30">
        <f t="shared" ref="F654:G654" si="322">F655+F659+F661</f>
        <v>53532</v>
      </c>
      <c r="G654" s="30">
        <f t="shared" si="322"/>
        <v>58397</v>
      </c>
    </row>
    <row r="655" spans="1:7" x14ac:dyDescent="0.25">
      <c r="A655" s="31"/>
      <c r="B655" s="32"/>
      <c r="C655" s="2">
        <v>311</v>
      </c>
      <c r="D655" s="33" t="s">
        <v>85</v>
      </c>
      <c r="E655" s="101">
        <v>0</v>
      </c>
      <c r="F655" s="101">
        <f t="shared" ref="F655:G655" si="323">SUM(F656+F657+F658)</f>
        <v>44803</v>
      </c>
      <c r="G655" s="101">
        <f t="shared" si="323"/>
        <v>48875</v>
      </c>
    </row>
    <row r="656" spans="1:7" x14ac:dyDescent="0.25">
      <c r="A656" s="35"/>
      <c r="B656" s="36"/>
      <c r="C656" s="37">
        <v>3111</v>
      </c>
      <c r="D656" s="38" t="s">
        <v>86</v>
      </c>
      <c r="E656" s="10">
        <v>0</v>
      </c>
      <c r="F656" s="10">
        <v>43799</v>
      </c>
      <c r="G656" s="10">
        <v>47780</v>
      </c>
    </row>
    <row r="657" spans="1:7" x14ac:dyDescent="0.25">
      <c r="A657" s="35"/>
      <c r="B657" s="36"/>
      <c r="C657" s="37">
        <v>3113</v>
      </c>
      <c r="D657" s="38" t="s">
        <v>117</v>
      </c>
      <c r="E657" s="10">
        <v>0</v>
      </c>
      <c r="F657" s="10">
        <v>669</v>
      </c>
      <c r="G657" s="10">
        <v>730</v>
      </c>
    </row>
    <row r="658" spans="1:7" x14ac:dyDescent="0.25">
      <c r="A658" s="35"/>
      <c r="B658" s="36"/>
      <c r="C658" s="37">
        <v>3114</v>
      </c>
      <c r="D658" s="38" t="s">
        <v>118</v>
      </c>
      <c r="E658" s="10">
        <v>0</v>
      </c>
      <c r="F658" s="10">
        <v>335</v>
      </c>
      <c r="G658" s="10">
        <v>365</v>
      </c>
    </row>
    <row r="659" spans="1:7" x14ac:dyDescent="0.25">
      <c r="A659" s="31"/>
      <c r="B659" s="32"/>
      <c r="C659" s="2">
        <v>312</v>
      </c>
      <c r="D659" s="33" t="s">
        <v>89</v>
      </c>
      <c r="E659" s="101">
        <v>0</v>
      </c>
      <c r="F659" s="101">
        <f t="shared" ref="F659:G659" si="324">SUM(F660)</f>
        <v>1429</v>
      </c>
      <c r="G659" s="101">
        <f t="shared" si="324"/>
        <v>1559</v>
      </c>
    </row>
    <row r="660" spans="1:7" x14ac:dyDescent="0.25">
      <c r="A660" s="35"/>
      <c r="B660" s="36"/>
      <c r="C660" s="37">
        <v>3121</v>
      </c>
      <c r="D660" s="38" t="s">
        <v>89</v>
      </c>
      <c r="E660" s="10">
        <v>0</v>
      </c>
      <c r="F660" s="10">
        <v>1429</v>
      </c>
      <c r="G660" s="10">
        <v>1559</v>
      </c>
    </row>
    <row r="661" spans="1:7" x14ac:dyDescent="0.25">
      <c r="A661" s="31"/>
      <c r="B661" s="32"/>
      <c r="C661" s="2">
        <v>313</v>
      </c>
      <c r="D661" s="33" t="s">
        <v>87</v>
      </c>
      <c r="E661" s="101">
        <v>0</v>
      </c>
      <c r="F661" s="101">
        <f t="shared" ref="F661:G661" si="325">SUM(F662)</f>
        <v>7300</v>
      </c>
      <c r="G661" s="101">
        <f t="shared" si="325"/>
        <v>7963</v>
      </c>
    </row>
    <row r="662" spans="1:7" ht="31.5" x14ac:dyDescent="0.25">
      <c r="A662" s="35"/>
      <c r="B662" s="36"/>
      <c r="C662" s="37">
        <v>3132</v>
      </c>
      <c r="D662" s="38" t="s">
        <v>90</v>
      </c>
      <c r="E662" s="10">
        <v>0</v>
      </c>
      <c r="F662" s="10">
        <v>7300</v>
      </c>
      <c r="G662" s="10">
        <v>7963</v>
      </c>
    </row>
    <row r="663" spans="1:7" s="40" customFormat="1" x14ac:dyDescent="0.25">
      <c r="A663" s="27"/>
      <c r="B663" s="28"/>
      <c r="C663" s="4">
        <v>32</v>
      </c>
      <c r="D663" s="29"/>
      <c r="E663" s="6">
        <v>0</v>
      </c>
      <c r="F663" s="6">
        <f t="shared" ref="F663" si="326">F664+F668+F670+F677</f>
        <v>47890</v>
      </c>
      <c r="G663" s="6">
        <f>G664+G668+G670+G677</f>
        <v>48000</v>
      </c>
    </row>
    <row r="664" spans="1:7" x14ac:dyDescent="0.25">
      <c r="A664" s="31"/>
      <c r="B664" s="32"/>
      <c r="C664" s="2">
        <v>321</v>
      </c>
      <c r="D664" s="33" t="s">
        <v>24</v>
      </c>
      <c r="E664" s="34">
        <v>0</v>
      </c>
      <c r="F664" s="34">
        <f t="shared" ref="F664:G664" si="327">SUM(F665+F666+F667)</f>
        <v>14489</v>
      </c>
      <c r="G664" s="34">
        <f t="shared" si="327"/>
        <v>14599</v>
      </c>
    </row>
    <row r="665" spans="1:7" x14ac:dyDescent="0.25">
      <c r="A665" s="35"/>
      <c r="B665" s="36"/>
      <c r="C665" s="37">
        <v>3211</v>
      </c>
      <c r="D665" s="38" t="s">
        <v>25</v>
      </c>
      <c r="E665" s="10">
        <v>0</v>
      </c>
      <c r="F665" s="10">
        <v>11281</v>
      </c>
      <c r="G665" s="10">
        <v>11281</v>
      </c>
    </row>
    <row r="666" spans="1:7" ht="31.5" x14ac:dyDescent="0.25">
      <c r="A666" s="35"/>
      <c r="B666" s="36"/>
      <c r="C666" s="37">
        <v>3212</v>
      </c>
      <c r="D666" s="38" t="s">
        <v>91</v>
      </c>
      <c r="E666" s="10">
        <v>0</v>
      </c>
      <c r="F666" s="10">
        <v>1217</v>
      </c>
      <c r="G666" s="10">
        <v>1327</v>
      </c>
    </row>
    <row r="667" spans="1:7" x14ac:dyDescent="0.25">
      <c r="A667" s="35"/>
      <c r="B667" s="36"/>
      <c r="C667" s="37">
        <v>3213</v>
      </c>
      <c r="D667" s="38" t="s">
        <v>92</v>
      </c>
      <c r="E667" s="10">
        <v>0</v>
      </c>
      <c r="F667" s="10">
        <v>1991</v>
      </c>
      <c r="G667" s="10">
        <v>1991</v>
      </c>
    </row>
    <row r="668" spans="1:7" x14ac:dyDescent="0.25">
      <c r="A668" s="31"/>
      <c r="B668" s="32"/>
      <c r="C668" s="2">
        <v>322</v>
      </c>
      <c r="D668" s="33" t="s">
        <v>58</v>
      </c>
      <c r="E668" s="34">
        <v>0</v>
      </c>
      <c r="F668" s="34">
        <f t="shared" ref="F668:G668" si="328">SUM(F669)</f>
        <v>1991</v>
      </c>
      <c r="G668" s="34">
        <f t="shared" si="328"/>
        <v>1991</v>
      </c>
    </row>
    <row r="669" spans="1:7" ht="31.5" x14ac:dyDescent="0.25">
      <c r="A669" s="35"/>
      <c r="B669" s="36"/>
      <c r="C669" s="37">
        <v>3221</v>
      </c>
      <c r="D669" s="38" t="s">
        <v>93</v>
      </c>
      <c r="E669" s="10">
        <v>0</v>
      </c>
      <c r="F669" s="10">
        <v>1991</v>
      </c>
      <c r="G669" s="10">
        <v>1991</v>
      </c>
    </row>
    <row r="670" spans="1:7" x14ac:dyDescent="0.25">
      <c r="A670" s="31"/>
      <c r="B670" s="32"/>
      <c r="C670" s="2">
        <v>323</v>
      </c>
      <c r="D670" s="33" t="s">
        <v>27</v>
      </c>
      <c r="E670" s="34">
        <v>0</v>
      </c>
      <c r="F670" s="34">
        <f t="shared" ref="F670:G670" si="329">SUM(F671:F676)</f>
        <v>27428</v>
      </c>
      <c r="G670" s="34">
        <f t="shared" si="329"/>
        <v>27428</v>
      </c>
    </row>
    <row r="671" spans="1:7" x14ac:dyDescent="0.25">
      <c r="A671" s="35"/>
      <c r="B671" s="36"/>
      <c r="C671" s="37">
        <v>3231</v>
      </c>
      <c r="D671" s="38" t="s">
        <v>97</v>
      </c>
      <c r="E671" s="10">
        <v>0</v>
      </c>
      <c r="F671" s="10">
        <v>133</v>
      </c>
      <c r="G671" s="10">
        <v>133</v>
      </c>
    </row>
    <row r="672" spans="1:7" ht="31.5" x14ac:dyDescent="0.25">
      <c r="A672" s="35"/>
      <c r="B672" s="60"/>
      <c r="C672" s="61">
        <v>3232</v>
      </c>
      <c r="D672" s="62" t="s">
        <v>126</v>
      </c>
      <c r="E672" s="10">
        <v>0</v>
      </c>
      <c r="F672" s="10">
        <v>133</v>
      </c>
      <c r="G672" s="10">
        <v>133</v>
      </c>
    </row>
    <row r="673" spans="1:7" x14ac:dyDescent="0.25">
      <c r="A673" s="35"/>
      <c r="B673" s="36"/>
      <c r="C673" s="37">
        <v>3233</v>
      </c>
      <c r="D673" s="38" t="s">
        <v>43</v>
      </c>
      <c r="E673" s="10">
        <v>0</v>
      </c>
      <c r="F673" s="10">
        <v>19245</v>
      </c>
      <c r="G673" s="10">
        <v>19245</v>
      </c>
    </row>
    <row r="674" spans="1:7" x14ac:dyDescent="0.25">
      <c r="A674" s="35"/>
      <c r="B674" s="36"/>
      <c r="C674" s="37">
        <v>3235</v>
      </c>
      <c r="D674" s="38" t="s">
        <v>29</v>
      </c>
      <c r="E674" s="10">
        <v>0</v>
      </c>
      <c r="F674" s="10">
        <v>2190</v>
      </c>
      <c r="G674" s="10">
        <v>2190</v>
      </c>
    </row>
    <row r="675" spans="1:7" x14ac:dyDescent="0.25">
      <c r="A675" s="35"/>
      <c r="B675" s="36"/>
      <c r="C675" s="36">
        <v>3237</v>
      </c>
      <c r="D675" s="38" t="s">
        <v>28</v>
      </c>
      <c r="E675" s="10">
        <v>0</v>
      </c>
      <c r="F675" s="10">
        <v>3185</v>
      </c>
      <c r="G675" s="10">
        <v>3185</v>
      </c>
    </row>
    <row r="676" spans="1:7" x14ac:dyDescent="0.25">
      <c r="A676" s="35"/>
      <c r="B676" s="36"/>
      <c r="C676" s="37">
        <v>3239</v>
      </c>
      <c r="D676" s="38" t="s">
        <v>30</v>
      </c>
      <c r="E676" s="10">
        <v>0</v>
      </c>
      <c r="F676" s="10">
        <v>2542</v>
      </c>
      <c r="G676" s="10">
        <v>2542</v>
      </c>
    </row>
    <row r="677" spans="1:7" ht="31.5" x14ac:dyDescent="0.25">
      <c r="A677" s="31"/>
      <c r="B677" s="32"/>
      <c r="C677" s="2">
        <v>329</v>
      </c>
      <c r="D677" s="33" t="s">
        <v>31</v>
      </c>
      <c r="E677" s="34">
        <v>0</v>
      </c>
      <c r="F677" s="8">
        <f t="shared" ref="F677:G677" si="330">SUM(F678)</f>
        <v>3982</v>
      </c>
      <c r="G677" s="8">
        <f t="shared" si="330"/>
        <v>3982</v>
      </c>
    </row>
    <row r="678" spans="1:7" x14ac:dyDescent="0.25">
      <c r="A678" s="35"/>
      <c r="B678" s="36"/>
      <c r="C678" s="37">
        <v>3293</v>
      </c>
      <c r="D678" s="38" t="s">
        <v>32</v>
      </c>
      <c r="E678" s="10">
        <v>0</v>
      </c>
      <c r="F678" s="10">
        <v>3982</v>
      </c>
      <c r="G678" s="10">
        <v>3982</v>
      </c>
    </row>
    <row r="679" spans="1:7" s="40" customFormat="1" x14ac:dyDescent="0.25">
      <c r="A679" s="102"/>
      <c r="B679" s="103"/>
      <c r="C679" s="7">
        <v>36</v>
      </c>
      <c r="D679" s="104"/>
      <c r="E679" s="105">
        <v>0</v>
      </c>
      <c r="F679" s="105">
        <v>0</v>
      </c>
      <c r="G679" s="105">
        <f>G680</f>
        <v>450000</v>
      </c>
    </row>
    <row r="680" spans="1:7" x14ac:dyDescent="0.25">
      <c r="A680" s="31"/>
      <c r="B680" s="2"/>
      <c r="C680" s="2">
        <v>363</v>
      </c>
      <c r="D680" s="64" t="s">
        <v>11</v>
      </c>
      <c r="E680" s="8">
        <v>0</v>
      </c>
      <c r="F680" s="8">
        <f t="shared" ref="F680:G680" si="331">SUM(F681)</f>
        <v>0</v>
      </c>
      <c r="G680" s="8">
        <f t="shared" si="331"/>
        <v>450000</v>
      </c>
    </row>
    <row r="681" spans="1:7" x14ac:dyDescent="0.25">
      <c r="A681" s="35"/>
      <c r="B681" s="3"/>
      <c r="C681" s="3">
        <v>3631</v>
      </c>
      <c r="D681" s="65" t="s">
        <v>12</v>
      </c>
      <c r="E681" s="10">
        <v>0</v>
      </c>
      <c r="F681" s="10">
        <v>0</v>
      </c>
      <c r="G681" s="10">
        <v>450000</v>
      </c>
    </row>
    <row r="682" spans="1:7" s="40" customFormat="1" x14ac:dyDescent="0.25">
      <c r="A682" s="102"/>
      <c r="B682" s="7"/>
      <c r="C682" s="7">
        <v>35</v>
      </c>
      <c r="D682" s="106"/>
      <c r="E682" s="105">
        <v>0</v>
      </c>
      <c r="F682" s="105">
        <v>0</v>
      </c>
      <c r="G682" s="105">
        <f>G683</f>
        <v>450000</v>
      </c>
    </row>
    <row r="683" spans="1:7" ht="47.25" x14ac:dyDescent="0.25">
      <c r="A683" s="31"/>
      <c r="B683" s="32"/>
      <c r="C683" s="32">
        <v>352</v>
      </c>
      <c r="D683" s="33" t="s">
        <v>173</v>
      </c>
      <c r="E683" s="34">
        <v>0</v>
      </c>
      <c r="F683" s="8">
        <f t="shared" ref="F683:G683" si="332">SUM(F684)</f>
        <v>0</v>
      </c>
      <c r="G683" s="8">
        <f t="shared" si="332"/>
        <v>450000</v>
      </c>
    </row>
    <row r="684" spans="1:7" ht="31.5" x14ac:dyDescent="0.25">
      <c r="A684" s="35"/>
      <c r="B684" s="36"/>
      <c r="C684" s="36">
        <v>3522</v>
      </c>
      <c r="D684" s="38" t="s">
        <v>163</v>
      </c>
      <c r="E684" s="10">
        <v>0</v>
      </c>
      <c r="F684" s="10">
        <v>0</v>
      </c>
      <c r="G684" s="10">
        <v>450000</v>
      </c>
    </row>
    <row r="685" spans="1:7" s="40" customFormat="1" x14ac:dyDescent="0.25">
      <c r="A685" s="102"/>
      <c r="B685" s="103"/>
      <c r="C685" s="103">
        <v>42</v>
      </c>
      <c r="D685" s="104"/>
      <c r="E685" s="105">
        <v>0</v>
      </c>
      <c r="F685" s="105">
        <f>F686</f>
        <v>3980</v>
      </c>
      <c r="G685" s="105">
        <f>G686</f>
        <v>3982</v>
      </c>
    </row>
    <row r="686" spans="1:7" x14ac:dyDescent="0.25">
      <c r="A686" s="31"/>
      <c r="B686" s="32"/>
      <c r="C686" s="2">
        <v>422</v>
      </c>
      <c r="D686" s="33" t="s">
        <v>109</v>
      </c>
      <c r="E686" s="34">
        <v>0</v>
      </c>
      <c r="F686" s="34">
        <f t="shared" ref="F686:G686" si="333">SUM(F687+F688)</f>
        <v>3980</v>
      </c>
      <c r="G686" s="34">
        <f t="shared" si="333"/>
        <v>3982</v>
      </c>
    </row>
    <row r="687" spans="1:7" x14ac:dyDescent="0.25">
      <c r="A687" s="35"/>
      <c r="B687" s="36"/>
      <c r="C687" s="36">
        <v>4221</v>
      </c>
      <c r="D687" s="38" t="s">
        <v>62</v>
      </c>
      <c r="E687" s="10">
        <v>0</v>
      </c>
      <c r="F687" s="10">
        <v>1990</v>
      </c>
      <c r="G687" s="10">
        <v>1991</v>
      </c>
    </row>
    <row r="688" spans="1:7" x14ac:dyDescent="0.25">
      <c r="A688" s="35"/>
      <c r="B688" s="36"/>
      <c r="C688" s="36">
        <v>4222</v>
      </c>
      <c r="D688" s="38" t="s">
        <v>110</v>
      </c>
      <c r="E688" s="10">
        <v>0</v>
      </c>
      <c r="F688" s="10">
        <v>1990</v>
      </c>
      <c r="G688" s="10">
        <v>1991</v>
      </c>
    </row>
    <row r="689" spans="1:7" x14ac:dyDescent="0.25">
      <c r="A689" s="27"/>
      <c r="B689" s="28"/>
      <c r="C689" s="28">
        <v>561</v>
      </c>
      <c r="D689" s="29" t="s">
        <v>114</v>
      </c>
      <c r="E689" s="30">
        <v>0</v>
      </c>
      <c r="F689" s="30">
        <f t="shared" ref="F689" si="334">SUM(F691+F695+F697+F700+F704+F706+F713+F722)</f>
        <v>585551</v>
      </c>
      <c r="G689" s="30">
        <f>SUM(G691+G695+G697+G700+G704+G706+G713+G722+G716+G719)</f>
        <v>5713754</v>
      </c>
    </row>
    <row r="690" spans="1:7" x14ac:dyDescent="0.25">
      <c r="A690" s="27"/>
      <c r="B690" s="28"/>
      <c r="C690" s="28">
        <v>31</v>
      </c>
      <c r="D690" s="29"/>
      <c r="E690" s="30">
        <v>0</v>
      </c>
      <c r="F690" s="30">
        <f t="shared" ref="F690:G690" si="335">F691+F695+F697</f>
        <v>303345</v>
      </c>
      <c r="G690" s="30">
        <f t="shared" si="335"/>
        <v>330921</v>
      </c>
    </row>
    <row r="691" spans="1:7" x14ac:dyDescent="0.25">
      <c r="A691" s="31"/>
      <c r="B691" s="32"/>
      <c r="C691" s="2">
        <v>311</v>
      </c>
      <c r="D691" s="33" t="s">
        <v>85</v>
      </c>
      <c r="E691" s="101">
        <v>0</v>
      </c>
      <c r="F691" s="101">
        <f t="shared" ref="F691:G691" si="336">SUM(F692+F693+F694)</f>
        <v>254620</v>
      </c>
      <c r="G691" s="101">
        <f t="shared" si="336"/>
        <v>277699</v>
      </c>
    </row>
    <row r="692" spans="1:7" x14ac:dyDescent="0.25">
      <c r="A692" s="35"/>
      <c r="B692" s="60"/>
      <c r="C692" s="61">
        <v>3111</v>
      </c>
      <c r="D692" s="62" t="s">
        <v>86</v>
      </c>
      <c r="E692" s="67">
        <v>0</v>
      </c>
      <c r="F692" s="67">
        <v>248930</v>
      </c>
      <c r="G692" s="67">
        <v>271492</v>
      </c>
    </row>
    <row r="693" spans="1:7" x14ac:dyDescent="0.25">
      <c r="A693" s="35"/>
      <c r="B693" s="60"/>
      <c r="C693" s="61">
        <v>3113</v>
      </c>
      <c r="D693" s="62" t="s">
        <v>117</v>
      </c>
      <c r="E693" s="67">
        <v>0</v>
      </c>
      <c r="F693" s="67">
        <v>3792</v>
      </c>
      <c r="G693" s="67">
        <v>4137</v>
      </c>
    </row>
    <row r="694" spans="1:7" x14ac:dyDescent="0.25">
      <c r="A694" s="35"/>
      <c r="B694" s="60"/>
      <c r="C694" s="61">
        <v>3114</v>
      </c>
      <c r="D694" s="62" t="s">
        <v>118</v>
      </c>
      <c r="E694" s="67">
        <v>0</v>
      </c>
      <c r="F694" s="67">
        <v>1898</v>
      </c>
      <c r="G694" s="67">
        <v>2070</v>
      </c>
    </row>
    <row r="695" spans="1:7" x14ac:dyDescent="0.25">
      <c r="A695" s="31"/>
      <c r="B695" s="32"/>
      <c r="C695" s="2">
        <v>312</v>
      </c>
      <c r="D695" s="33" t="s">
        <v>89</v>
      </c>
      <c r="E695" s="101">
        <v>0</v>
      </c>
      <c r="F695" s="101">
        <f t="shared" ref="F695:G695" si="337">SUM(F696)</f>
        <v>7360</v>
      </c>
      <c r="G695" s="101">
        <f t="shared" si="337"/>
        <v>8096</v>
      </c>
    </row>
    <row r="696" spans="1:7" x14ac:dyDescent="0.25">
      <c r="A696" s="35"/>
      <c r="B696" s="60"/>
      <c r="C696" s="61">
        <v>3121</v>
      </c>
      <c r="D696" s="62" t="s">
        <v>89</v>
      </c>
      <c r="E696" s="67">
        <v>0</v>
      </c>
      <c r="F696" s="67">
        <v>7360</v>
      </c>
      <c r="G696" s="67">
        <v>8096</v>
      </c>
    </row>
    <row r="697" spans="1:7" x14ac:dyDescent="0.25">
      <c r="A697" s="31"/>
      <c r="B697" s="32"/>
      <c r="C697" s="2">
        <v>313</v>
      </c>
      <c r="D697" s="33" t="s">
        <v>87</v>
      </c>
      <c r="E697" s="101">
        <v>0</v>
      </c>
      <c r="F697" s="101">
        <f t="shared" ref="F697:G697" si="338">SUM(F698)</f>
        <v>41365</v>
      </c>
      <c r="G697" s="101">
        <f t="shared" si="338"/>
        <v>45126</v>
      </c>
    </row>
    <row r="698" spans="1:7" ht="31.5" x14ac:dyDescent="0.25">
      <c r="A698" s="35"/>
      <c r="B698" s="60"/>
      <c r="C698" s="61">
        <v>3132</v>
      </c>
      <c r="D698" s="62" t="s">
        <v>90</v>
      </c>
      <c r="E698" s="67">
        <v>0</v>
      </c>
      <c r="F698" s="67">
        <v>41365</v>
      </c>
      <c r="G698" s="67">
        <v>45126</v>
      </c>
    </row>
    <row r="699" spans="1:7" s="40" customFormat="1" x14ac:dyDescent="0.25">
      <c r="A699" s="27"/>
      <c r="B699" s="68"/>
      <c r="C699" s="69">
        <v>32</v>
      </c>
      <c r="D699" s="70"/>
      <c r="E699" s="6">
        <v>0</v>
      </c>
      <c r="F699" s="6">
        <f t="shared" ref="F699:G699" si="339">F700+F704+F706+F713</f>
        <v>259644</v>
      </c>
      <c r="G699" s="6">
        <f t="shared" si="339"/>
        <v>260271</v>
      </c>
    </row>
    <row r="700" spans="1:7" x14ac:dyDescent="0.25">
      <c r="A700" s="31"/>
      <c r="B700" s="32"/>
      <c r="C700" s="2">
        <v>321</v>
      </c>
      <c r="D700" s="33" t="s">
        <v>24</v>
      </c>
      <c r="E700" s="34">
        <v>0</v>
      </c>
      <c r="F700" s="34">
        <f t="shared" ref="F700:G700" si="340">SUM(F701+F702+F703)</f>
        <v>82105</v>
      </c>
      <c r="G700" s="34">
        <f t="shared" si="340"/>
        <v>82731</v>
      </c>
    </row>
    <row r="701" spans="1:7" x14ac:dyDescent="0.25">
      <c r="A701" s="35"/>
      <c r="B701" s="60"/>
      <c r="C701" s="61">
        <v>3211</v>
      </c>
      <c r="D701" s="62" t="s">
        <v>25</v>
      </c>
      <c r="E701" s="67">
        <v>0</v>
      </c>
      <c r="F701" s="67">
        <v>63929</v>
      </c>
      <c r="G701" s="67">
        <v>63929</v>
      </c>
    </row>
    <row r="702" spans="1:7" ht="31.5" x14ac:dyDescent="0.25">
      <c r="A702" s="35"/>
      <c r="B702" s="60"/>
      <c r="C702" s="61">
        <v>3212</v>
      </c>
      <c r="D702" s="62" t="s">
        <v>91</v>
      </c>
      <c r="E702" s="67">
        <v>0</v>
      </c>
      <c r="F702" s="67">
        <v>6895</v>
      </c>
      <c r="G702" s="67">
        <v>7521</v>
      </c>
    </row>
    <row r="703" spans="1:7" x14ac:dyDescent="0.25">
      <c r="A703" s="35"/>
      <c r="B703" s="60"/>
      <c r="C703" s="61">
        <v>3213</v>
      </c>
      <c r="D703" s="62" t="s">
        <v>92</v>
      </c>
      <c r="E703" s="67">
        <v>0</v>
      </c>
      <c r="F703" s="67">
        <v>11281</v>
      </c>
      <c r="G703" s="67">
        <v>11281</v>
      </c>
    </row>
    <row r="704" spans="1:7" x14ac:dyDescent="0.25">
      <c r="A704" s="31"/>
      <c r="B704" s="32"/>
      <c r="C704" s="2">
        <v>322</v>
      </c>
      <c r="D704" s="33" t="s">
        <v>58</v>
      </c>
      <c r="E704" s="34">
        <v>0</v>
      </c>
      <c r="F704" s="34">
        <f t="shared" ref="F704:G704" si="341">SUM(F705)</f>
        <v>3756</v>
      </c>
      <c r="G704" s="34">
        <f t="shared" si="341"/>
        <v>3757</v>
      </c>
    </row>
    <row r="705" spans="1:7" ht="31.5" x14ac:dyDescent="0.25">
      <c r="A705" s="35"/>
      <c r="B705" s="71"/>
      <c r="C705" s="72">
        <v>3221</v>
      </c>
      <c r="D705" s="73" t="s">
        <v>93</v>
      </c>
      <c r="E705" s="67">
        <v>0</v>
      </c>
      <c r="F705" s="67">
        <v>3756</v>
      </c>
      <c r="G705" s="67">
        <v>3757</v>
      </c>
    </row>
    <row r="706" spans="1:7" x14ac:dyDescent="0.25">
      <c r="A706" s="31"/>
      <c r="B706" s="32"/>
      <c r="C706" s="2">
        <v>323</v>
      </c>
      <c r="D706" s="33" t="s">
        <v>27</v>
      </c>
      <c r="E706" s="34">
        <v>0</v>
      </c>
      <c r="F706" s="34">
        <f t="shared" ref="F706:G706" si="342">SUM(F707:F712)</f>
        <v>151220</v>
      </c>
      <c r="G706" s="34">
        <f t="shared" si="342"/>
        <v>151220</v>
      </c>
    </row>
    <row r="707" spans="1:7" x14ac:dyDescent="0.25">
      <c r="A707" s="35"/>
      <c r="B707" s="60"/>
      <c r="C707" s="61">
        <v>3231</v>
      </c>
      <c r="D707" s="62" t="s">
        <v>97</v>
      </c>
      <c r="E707" s="67">
        <v>0</v>
      </c>
      <c r="F707" s="67">
        <v>753</v>
      </c>
      <c r="G707" s="67">
        <v>753</v>
      </c>
    </row>
    <row r="708" spans="1:7" ht="31.5" x14ac:dyDescent="0.25">
      <c r="A708" s="35"/>
      <c r="B708" s="60"/>
      <c r="C708" s="61">
        <v>3232</v>
      </c>
      <c r="D708" s="62" t="s">
        <v>126</v>
      </c>
      <c r="E708" s="67">
        <v>0</v>
      </c>
      <c r="F708" s="67">
        <v>753</v>
      </c>
      <c r="G708" s="67">
        <v>753</v>
      </c>
    </row>
    <row r="709" spans="1:7" x14ac:dyDescent="0.25">
      <c r="A709" s="35"/>
      <c r="B709" s="60"/>
      <c r="C709" s="61">
        <v>3233</v>
      </c>
      <c r="D709" s="62" t="s">
        <v>43</v>
      </c>
      <c r="E709" s="67">
        <v>0</v>
      </c>
      <c r="F709" s="67">
        <v>104851</v>
      </c>
      <c r="G709" s="67">
        <v>104851</v>
      </c>
    </row>
    <row r="710" spans="1:7" x14ac:dyDescent="0.25">
      <c r="A710" s="35"/>
      <c r="B710" s="60"/>
      <c r="C710" s="61">
        <v>3235</v>
      </c>
      <c r="D710" s="62" t="s">
        <v>29</v>
      </c>
      <c r="E710" s="67">
        <v>0</v>
      </c>
      <c r="F710" s="67">
        <v>12410</v>
      </c>
      <c r="G710" s="67">
        <v>12410</v>
      </c>
    </row>
    <row r="711" spans="1:7" x14ac:dyDescent="0.25">
      <c r="A711" s="35"/>
      <c r="B711" s="46"/>
      <c r="C711" s="46">
        <v>3237</v>
      </c>
      <c r="D711" s="43" t="s">
        <v>28</v>
      </c>
      <c r="E711" s="67">
        <v>0</v>
      </c>
      <c r="F711" s="67">
        <v>18050</v>
      </c>
      <c r="G711" s="67">
        <v>18050</v>
      </c>
    </row>
    <row r="712" spans="1:7" x14ac:dyDescent="0.25">
      <c r="A712" s="35"/>
      <c r="B712" s="60"/>
      <c r="C712" s="61">
        <v>3239</v>
      </c>
      <c r="D712" s="62" t="s">
        <v>30</v>
      </c>
      <c r="E712" s="67">
        <v>0</v>
      </c>
      <c r="F712" s="67">
        <v>14403</v>
      </c>
      <c r="G712" s="67">
        <v>14403</v>
      </c>
    </row>
    <row r="713" spans="1:7" ht="31.5" x14ac:dyDescent="0.25">
      <c r="A713" s="31"/>
      <c r="B713" s="32"/>
      <c r="C713" s="2">
        <v>329</v>
      </c>
      <c r="D713" s="33" t="s">
        <v>31</v>
      </c>
      <c r="E713" s="34">
        <v>0</v>
      </c>
      <c r="F713" s="8">
        <f t="shared" ref="F713:G713" si="343">SUM(F714)</f>
        <v>22563</v>
      </c>
      <c r="G713" s="8">
        <f t="shared" si="343"/>
        <v>22563</v>
      </c>
    </row>
    <row r="714" spans="1:7" x14ac:dyDescent="0.25">
      <c r="A714" s="35"/>
      <c r="B714" s="60"/>
      <c r="C714" s="61">
        <v>3293</v>
      </c>
      <c r="D714" s="62" t="s">
        <v>32</v>
      </c>
      <c r="E714" s="67">
        <v>0</v>
      </c>
      <c r="F714" s="67">
        <v>22563</v>
      </c>
      <c r="G714" s="67">
        <v>22563</v>
      </c>
    </row>
    <row r="715" spans="1:7" s="40" customFormat="1" x14ac:dyDescent="0.25">
      <c r="A715" s="102"/>
      <c r="B715" s="107"/>
      <c r="C715" s="108">
        <v>35</v>
      </c>
      <c r="D715" s="109"/>
      <c r="E715" s="105">
        <v>0</v>
      </c>
      <c r="F715" s="105">
        <v>0</v>
      </c>
      <c r="G715" s="105">
        <f>G716</f>
        <v>2550000</v>
      </c>
    </row>
    <row r="716" spans="1:7" ht="47.25" x14ac:dyDescent="0.25">
      <c r="A716" s="31"/>
      <c r="B716" s="32"/>
      <c r="C716" s="32">
        <v>353</v>
      </c>
      <c r="D716" s="33" t="s">
        <v>175</v>
      </c>
      <c r="E716" s="34">
        <v>0</v>
      </c>
      <c r="F716" s="8">
        <f t="shared" ref="F716:G716" si="344">SUM(F717)</f>
        <v>0</v>
      </c>
      <c r="G716" s="8">
        <f t="shared" si="344"/>
        <v>2550000</v>
      </c>
    </row>
    <row r="717" spans="1:7" ht="31.5" x14ac:dyDescent="0.25">
      <c r="A717" s="35"/>
      <c r="B717" s="46"/>
      <c r="C717" s="46">
        <v>3531</v>
      </c>
      <c r="D717" s="43" t="s">
        <v>176</v>
      </c>
      <c r="E717" s="67">
        <v>0</v>
      </c>
      <c r="F717" s="67">
        <v>0</v>
      </c>
      <c r="G717" s="67">
        <v>2550000</v>
      </c>
    </row>
    <row r="718" spans="1:7" x14ac:dyDescent="0.25">
      <c r="A718" s="102"/>
      <c r="B718" s="103"/>
      <c r="C718" s="103">
        <v>36</v>
      </c>
      <c r="D718" s="104"/>
      <c r="E718" s="105">
        <v>0</v>
      </c>
      <c r="F718" s="105">
        <v>0</v>
      </c>
      <c r="G718" s="105">
        <f>G719</f>
        <v>2550000</v>
      </c>
    </row>
    <row r="719" spans="1:7" ht="31.5" x14ac:dyDescent="0.25">
      <c r="A719" s="31"/>
      <c r="B719" s="32"/>
      <c r="C719" s="2">
        <v>368</v>
      </c>
      <c r="D719" s="33" t="s">
        <v>172</v>
      </c>
      <c r="E719" s="34">
        <v>0</v>
      </c>
      <c r="F719" s="8">
        <f t="shared" ref="F719:G719" si="345">SUM(F720)</f>
        <v>0</v>
      </c>
      <c r="G719" s="8">
        <f t="shared" si="345"/>
        <v>2550000</v>
      </c>
    </row>
    <row r="720" spans="1:7" ht="31.5" x14ac:dyDescent="0.25">
      <c r="A720" s="35"/>
      <c r="B720" s="46"/>
      <c r="C720" s="46">
        <v>3681</v>
      </c>
      <c r="D720" s="74" t="s">
        <v>141</v>
      </c>
      <c r="E720" s="67">
        <v>0</v>
      </c>
      <c r="F720" s="67">
        <v>0</v>
      </c>
      <c r="G720" s="67">
        <v>2550000</v>
      </c>
    </row>
    <row r="721" spans="1:7" x14ac:dyDescent="0.25">
      <c r="A721" s="102"/>
      <c r="B721" s="103"/>
      <c r="C721" s="103">
        <v>42</v>
      </c>
      <c r="D721" s="110"/>
      <c r="E721" s="105">
        <v>0</v>
      </c>
      <c r="F721" s="105">
        <f t="shared" ref="F721:G721" si="346">F722</f>
        <v>22562</v>
      </c>
      <c r="G721" s="105">
        <f t="shared" si="346"/>
        <v>22562</v>
      </c>
    </row>
    <row r="722" spans="1:7" x14ac:dyDescent="0.25">
      <c r="A722" s="31"/>
      <c r="B722" s="32"/>
      <c r="C722" s="2">
        <v>422</v>
      </c>
      <c r="D722" s="33" t="s">
        <v>109</v>
      </c>
      <c r="E722" s="34">
        <v>0</v>
      </c>
      <c r="F722" s="34">
        <f t="shared" ref="F722:G722" si="347">SUM(F723+F724)</f>
        <v>22562</v>
      </c>
      <c r="G722" s="34">
        <f t="shared" si="347"/>
        <v>22562</v>
      </c>
    </row>
    <row r="723" spans="1:7" x14ac:dyDescent="0.25">
      <c r="A723" s="35"/>
      <c r="B723" s="46"/>
      <c r="C723" s="46">
        <v>4221</v>
      </c>
      <c r="D723" s="43" t="s">
        <v>62</v>
      </c>
      <c r="E723" s="67">
        <v>0</v>
      </c>
      <c r="F723" s="67">
        <v>11281</v>
      </c>
      <c r="G723" s="67">
        <v>11281</v>
      </c>
    </row>
    <row r="724" spans="1:7" x14ac:dyDescent="0.25">
      <c r="A724" s="35"/>
      <c r="B724" s="46"/>
      <c r="C724" s="46">
        <v>4222</v>
      </c>
      <c r="D724" s="43" t="s">
        <v>110</v>
      </c>
      <c r="E724" s="67">
        <v>0</v>
      </c>
      <c r="F724" s="67">
        <v>11281</v>
      </c>
      <c r="G724" s="67">
        <v>11281</v>
      </c>
    </row>
    <row r="725" spans="1:7" ht="47.25" x14ac:dyDescent="0.25">
      <c r="A725" s="23"/>
      <c r="B725" s="50" t="s">
        <v>222</v>
      </c>
      <c r="C725" s="50"/>
      <c r="D725" s="25" t="s">
        <v>223</v>
      </c>
      <c r="E725" s="26">
        <f t="shared" ref="E725:G725" si="348">E726</f>
        <v>570708</v>
      </c>
      <c r="F725" s="26">
        <f t="shared" si="348"/>
        <v>305262</v>
      </c>
      <c r="G725" s="26">
        <f t="shared" si="348"/>
        <v>504347</v>
      </c>
    </row>
    <row r="726" spans="1:7" x14ac:dyDescent="0.25">
      <c r="A726" s="111"/>
      <c r="B726" s="112"/>
      <c r="C726" s="95">
        <v>11</v>
      </c>
      <c r="D726" s="96" t="s">
        <v>10</v>
      </c>
      <c r="E726" s="97">
        <f t="shared" ref="E726:G726" si="349">E728+E732+E736</f>
        <v>570708</v>
      </c>
      <c r="F726" s="97">
        <f t="shared" si="349"/>
        <v>305262</v>
      </c>
      <c r="G726" s="97">
        <f t="shared" si="349"/>
        <v>504347</v>
      </c>
    </row>
    <row r="727" spans="1:7" x14ac:dyDescent="0.25">
      <c r="A727" s="111"/>
      <c r="B727" s="112"/>
      <c r="C727" s="95">
        <v>32</v>
      </c>
      <c r="D727" s="96"/>
      <c r="E727" s="97">
        <f t="shared" ref="E727:G727" si="350">E728</f>
        <v>119450</v>
      </c>
      <c r="F727" s="97">
        <f t="shared" si="350"/>
        <v>26544</v>
      </c>
      <c r="G727" s="97">
        <f t="shared" si="350"/>
        <v>79634</v>
      </c>
    </row>
    <row r="728" spans="1:7" x14ac:dyDescent="0.25">
      <c r="A728" s="31"/>
      <c r="B728" s="49"/>
      <c r="C728" s="32">
        <v>323</v>
      </c>
      <c r="D728" s="33" t="s">
        <v>27</v>
      </c>
      <c r="E728" s="9">
        <f t="shared" ref="E728:G728" si="351">E729+E730</f>
        <v>119450</v>
      </c>
      <c r="F728" s="9">
        <f t="shared" si="351"/>
        <v>26544</v>
      </c>
      <c r="G728" s="9">
        <f t="shared" si="351"/>
        <v>79634</v>
      </c>
    </row>
    <row r="729" spans="1:7" x14ac:dyDescent="0.25">
      <c r="A729" s="35"/>
      <c r="B729" s="46"/>
      <c r="C729" s="65">
        <v>3237</v>
      </c>
      <c r="D729" s="65" t="s">
        <v>28</v>
      </c>
      <c r="E729" s="10">
        <v>59725</v>
      </c>
      <c r="F729" s="10">
        <v>13272</v>
      </c>
      <c r="G729" s="10">
        <v>39817</v>
      </c>
    </row>
    <row r="730" spans="1:7" x14ac:dyDescent="0.25">
      <c r="A730" s="35"/>
      <c r="B730" s="46"/>
      <c r="C730" s="65">
        <v>3238</v>
      </c>
      <c r="D730" s="65" t="s">
        <v>56</v>
      </c>
      <c r="E730" s="10">
        <v>59725</v>
      </c>
      <c r="F730" s="10">
        <v>13272</v>
      </c>
      <c r="G730" s="10">
        <v>39817</v>
      </c>
    </row>
    <row r="731" spans="1:7" x14ac:dyDescent="0.25">
      <c r="A731" s="102"/>
      <c r="B731" s="103"/>
      <c r="C731" s="106">
        <v>36</v>
      </c>
      <c r="D731" s="106"/>
      <c r="E731" s="105">
        <f t="shared" ref="E731:G731" si="352">E732</f>
        <v>26544</v>
      </c>
      <c r="F731" s="105">
        <f t="shared" si="352"/>
        <v>13272</v>
      </c>
      <c r="G731" s="105">
        <f t="shared" si="352"/>
        <v>26544</v>
      </c>
    </row>
    <row r="732" spans="1:7" x14ac:dyDescent="0.25">
      <c r="A732" s="31"/>
      <c r="B732" s="49"/>
      <c r="C732" s="64">
        <v>363</v>
      </c>
      <c r="D732" s="64" t="s">
        <v>16</v>
      </c>
      <c r="E732" s="9">
        <f t="shared" ref="E732:G732" si="353">E733+E734</f>
        <v>26544</v>
      </c>
      <c r="F732" s="9">
        <f t="shared" si="353"/>
        <v>13272</v>
      </c>
      <c r="G732" s="9">
        <f t="shared" si="353"/>
        <v>26544</v>
      </c>
    </row>
    <row r="733" spans="1:7" ht="31.5" x14ac:dyDescent="0.25">
      <c r="A733" s="35"/>
      <c r="B733" s="46"/>
      <c r="C733" s="65">
        <v>3631</v>
      </c>
      <c r="D733" s="43" t="s">
        <v>12</v>
      </c>
      <c r="E733" s="10">
        <v>13272</v>
      </c>
      <c r="F733" s="10">
        <v>6636</v>
      </c>
      <c r="G733" s="10">
        <v>13272</v>
      </c>
    </row>
    <row r="734" spans="1:7" ht="31.5" x14ac:dyDescent="0.25">
      <c r="A734" s="35"/>
      <c r="B734" s="46"/>
      <c r="C734" s="65">
        <v>3632</v>
      </c>
      <c r="D734" s="43" t="s">
        <v>80</v>
      </c>
      <c r="E734" s="10">
        <v>13272</v>
      </c>
      <c r="F734" s="10">
        <v>6636</v>
      </c>
      <c r="G734" s="10">
        <v>13272</v>
      </c>
    </row>
    <row r="735" spans="1:7" x14ac:dyDescent="0.25">
      <c r="A735" s="102"/>
      <c r="B735" s="103"/>
      <c r="C735" s="106">
        <v>38</v>
      </c>
      <c r="D735" s="104"/>
      <c r="E735" s="105">
        <f t="shared" ref="E735:G736" si="354">E736</f>
        <v>424714</v>
      </c>
      <c r="F735" s="105">
        <f t="shared" si="354"/>
        <v>265446</v>
      </c>
      <c r="G735" s="105">
        <f t="shared" si="354"/>
        <v>398169</v>
      </c>
    </row>
    <row r="736" spans="1:7" x14ac:dyDescent="0.25">
      <c r="A736" s="31"/>
      <c r="B736" s="49"/>
      <c r="C736" s="64">
        <v>381</v>
      </c>
      <c r="D736" s="64" t="s">
        <v>16</v>
      </c>
      <c r="E736" s="9">
        <f t="shared" si="354"/>
        <v>424714</v>
      </c>
      <c r="F736" s="9">
        <f t="shared" si="354"/>
        <v>265446</v>
      </c>
      <c r="G736" s="9">
        <f t="shared" si="354"/>
        <v>398169</v>
      </c>
    </row>
    <row r="737" spans="1:7" x14ac:dyDescent="0.25">
      <c r="A737" s="35"/>
      <c r="B737" s="46"/>
      <c r="C737" s="65">
        <v>3811</v>
      </c>
      <c r="D737" s="65" t="s">
        <v>16</v>
      </c>
      <c r="E737" s="10">
        <v>424714</v>
      </c>
      <c r="F737" s="10">
        <v>265446</v>
      </c>
      <c r="G737" s="10">
        <v>398169</v>
      </c>
    </row>
    <row r="738" spans="1:7" x14ac:dyDescent="0.25">
      <c r="A738" s="23" t="s">
        <v>7</v>
      </c>
      <c r="B738" s="50" t="s">
        <v>228</v>
      </c>
      <c r="C738" s="50"/>
      <c r="D738" s="25" t="s">
        <v>225</v>
      </c>
      <c r="E738" s="100">
        <f t="shared" ref="E738:G741" si="355">E739</f>
        <v>592607</v>
      </c>
      <c r="F738" s="100">
        <f t="shared" si="355"/>
        <v>0</v>
      </c>
      <c r="G738" s="100">
        <f t="shared" si="355"/>
        <v>0</v>
      </c>
    </row>
    <row r="739" spans="1:7" x14ac:dyDescent="0.25">
      <c r="A739" s="111"/>
      <c r="B739" s="95"/>
      <c r="C739" s="95">
        <v>11</v>
      </c>
      <c r="D739" s="96" t="s">
        <v>10</v>
      </c>
      <c r="E739" s="97">
        <f t="shared" ref="E739:G739" si="356">E741</f>
        <v>592607</v>
      </c>
      <c r="F739" s="97">
        <f t="shared" si="356"/>
        <v>0</v>
      </c>
      <c r="G739" s="97">
        <f t="shared" si="356"/>
        <v>0</v>
      </c>
    </row>
    <row r="740" spans="1:7" x14ac:dyDescent="0.25">
      <c r="A740" s="111"/>
      <c r="B740" s="95"/>
      <c r="C740" s="95">
        <v>38</v>
      </c>
      <c r="D740" s="96"/>
      <c r="E740" s="97">
        <f>E741</f>
        <v>592607</v>
      </c>
      <c r="F740" s="97">
        <v>0</v>
      </c>
      <c r="G740" s="97">
        <v>0</v>
      </c>
    </row>
    <row r="741" spans="1:7" x14ac:dyDescent="0.25">
      <c r="A741" s="31"/>
      <c r="B741" s="32"/>
      <c r="C741" s="2">
        <v>381</v>
      </c>
      <c r="D741" s="33" t="s">
        <v>15</v>
      </c>
      <c r="E741" s="9">
        <f t="shared" si="355"/>
        <v>592607</v>
      </c>
      <c r="F741" s="9">
        <f t="shared" si="355"/>
        <v>0</v>
      </c>
      <c r="G741" s="9">
        <f t="shared" si="355"/>
        <v>0</v>
      </c>
    </row>
    <row r="742" spans="1:7" x14ac:dyDescent="0.25">
      <c r="A742" s="35"/>
      <c r="B742" s="46"/>
      <c r="C742" s="42">
        <v>3811</v>
      </c>
      <c r="D742" s="43" t="s">
        <v>16</v>
      </c>
      <c r="E742" s="10">
        <v>592607</v>
      </c>
      <c r="F742" s="10">
        <v>0</v>
      </c>
      <c r="G742" s="10">
        <v>0</v>
      </c>
    </row>
    <row r="743" spans="1:7" ht="31.5" x14ac:dyDescent="0.25">
      <c r="A743" s="23" t="s">
        <v>7</v>
      </c>
      <c r="B743" s="50" t="s">
        <v>229</v>
      </c>
      <c r="C743" s="50"/>
      <c r="D743" s="25" t="s">
        <v>226</v>
      </c>
      <c r="E743" s="100">
        <f t="shared" ref="E743:G746" si="357">E744</f>
        <v>286681</v>
      </c>
      <c r="F743" s="100">
        <f t="shared" si="357"/>
        <v>0</v>
      </c>
      <c r="G743" s="100">
        <f t="shared" si="357"/>
        <v>0</v>
      </c>
    </row>
    <row r="744" spans="1:7" x14ac:dyDescent="0.25">
      <c r="A744" s="111"/>
      <c r="B744" s="95"/>
      <c r="C744" s="95">
        <v>11</v>
      </c>
      <c r="D744" s="96" t="s">
        <v>10</v>
      </c>
      <c r="E744" s="97">
        <f t="shared" ref="E744:G744" si="358">E746</f>
        <v>286681</v>
      </c>
      <c r="F744" s="97">
        <f t="shared" si="358"/>
        <v>0</v>
      </c>
      <c r="G744" s="97">
        <f t="shared" si="358"/>
        <v>0</v>
      </c>
    </row>
    <row r="745" spans="1:7" x14ac:dyDescent="0.25">
      <c r="A745" s="111"/>
      <c r="B745" s="95"/>
      <c r="C745" s="95">
        <v>38</v>
      </c>
      <c r="D745" s="96"/>
      <c r="E745" s="97">
        <f>E746</f>
        <v>286681</v>
      </c>
      <c r="F745" s="97"/>
      <c r="G745" s="97"/>
    </row>
    <row r="746" spans="1:7" x14ac:dyDescent="0.25">
      <c r="A746" s="31"/>
      <c r="B746" s="32"/>
      <c r="C746" s="2">
        <v>381</v>
      </c>
      <c r="D746" s="33" t="s">
        <v>15</v>
      </c>
      <c r="E746" s="9">
        <f t="shared" si="357"/>
        <v>286681</v>
      </c>
      <c r="F746" s="9">
        <f t="shared" si="357"/>
        <v>0</v>
      </c>
      <c r="G746" s="9">
        <f t="shared" si="357"/>
        <v>0</v>
      </c>
    </row>
    <row r="747" spans="1:7" x14ac:dyDescent="0.25">
      <c r="A747" s="35"/>
      <c r="B747" s="46"/>
      <c r="C747" s="42">
        <v>3811</v>
      </c>
      <c r="D747" s="43" t="s">
        <v>16</v>
      </c>
      <c r="E747" s="10">
        <v>286681</v>
      </c>
      <c r="F747" s="10">
        <v>0</v>
      </c>
      <c r="G747" s="10">
        <v>0</v>
      </c>
    </row>
    <row r="748" spans="1:7" x14ac:dyDescent="0.25">
      <c r="A748" s="23" t="s">
        <v>7</v>
      </c>
      <c r="B748" s="50" t="s">
        <v>230</v>
      </c>
      <c r="C748" s="50"/>
      <c r="D748" s="25" t="s">
        <v>227</v>
      </c>
      <c r="E748" s="100">
        <f t="shared" ref="E748:G751" si="359">E749</f>
        <v>713385</v>
      </c>
      <c r="F748" s="100">
        <f t="shared" si="359"/>
        <v>0</v>
      </c>
      <c r="G748" s="100">
        <f t="shared" si="359"/>
        <v>0</v>
      </c>
    </row>
    <row r="749" spans="1:7" x14ac:dyDescent="0.25">
      <c r="A749" s="111"/>
      <c r="B749" s="95"/>
      <c r="C749" s="95">
        <v>11</v>
      </c>
      <c r="D749" s="96" t="s">
        <v>10</v>
      </c>
      <c r="E749" s="97">
        <f t="shared" ref="E749:G749" si="360">E751</f>
        <v>713385</v>
      </c>
      <c r="F749" s="97">
        <f t="shared" si="360"/>
        <v>0</v>
      </c>
      <c r="G749" s="97">
        <f t="shared" si="360"/>
        <v>0</v>
      </c>
    </row>
    <row r="750" spans="1:7" x14ac:dyDescent="0.25">
      <c r="A750" s="111"/>
      <c r="B750" s="95"/>
      <c r="C750" s="95">
        <v>38</v>
      </c>
      <c r="D750" s="96"/>
      <c r="E750" s="97">
        <f>E751</f>
        <v>713385</v>
      </c>
      <c r="F750" s="97"/>
      <c r="G750" s="97"/>
    </row>
    <row r="751" spans="1:7" x14ac:dyDescent="0.25">
      <c r="A751" s="31"/>
      <c r="B751" s="32"/>
      <c r="C751" s="2">
        <v>381</v>
      </c>
      <c r="D751" s="33" t="s">
        <v>15</v>
      </c>
      <c r="E751" s="9">
        <f t="shared" si="359"/>
        <v>713385</v>
      </c>
      <c r="F751" s="9">
        <f t="shared" si="359"/>
        <v>0</v>
      </c>
      <c r="G751" s="9">
        <f t="shared" si="359"/>
        <v>0</v>
      </c>
    </row>
    <row r="752" spans="1:7" x14ac:dyDescent="0.25">
      <c r="A752" s="35"/>
      <c r="B752" s="46"/>
      <c r="C752" s="42">
        <v>3811</v>
      </c>
      <c r="D752" s="43" t="s">
        <v>16</v>
      </c>
      <c r="E752" s="10">
        <v>713385</v>
      </c>
      <c r="F752" s="10">
        <v>0</v>
      </c>
      <c r="G752" s="10">
        <v>0</v>
      </c>
    </row>
    <row r="753" spans="1:7" ht="31.5" x14ac:dyDescent="0.25">
      <c r="A753" s="23" t="s">
        <v>7</v>
      </c>
      <c r="B753" s="50" t="s">
        <v>232</v>
      </c>
      <c r="C753" s="50"/>
      <c r="D753" s="25" t="s">
        <v>231</v>
      </c>
      <c r="E753" s="100">
        <f t="shared" ref="E753:G756" si="361">E754</f>
        <v>0</v>
      </c>
      <c r="F753" s="100">
        <f t="shared" si="361"/>
        <v>13720782</v>
      </c>
      <c r="G753" s="100">
        <f t="shared" si="361"/>
        <v>13304920</v>
      </c>
    </row>
    <row r="754" spans="1:7" x14ac:dyDescent="0.25">
      <c r="A754" s="111"/>
      <c r="B754" s="95"/>
      <c r="C754" s="95">
        <v>11</v>
      </c>
      <c r="D754" s="96" t="s">
        <v>10</v>
      </c>
      <c r="E754" s="97">
        <f t="shared" ref="E754:G754" si="362">E756</f>
        <v>0</v>
      </c>
      <c r="F754" s="97">
        <f t="shared" si="362"/>
        <v>13720782</v>
      </c>
      <c r="G754" s="97">
        <f t="shared" si="362"/>
        <v>13304920</v>
      </c>
    </row>
    <row r="755" spans="1:7" x14ac:dyDescent="0.25">
      <c r="A755" s="111"/>
      <c r="B755" s="95"/>
      <c r="C755" s="95">
        <v>36</v>
      </c>
      <c r="D755" s="96"/>
      <c r="E755" s="97">
        <f t="shared" ref="E755:G755" si="363">E756</f>
        <v>0</v>
      </c>
      <c r="F755" s="97">
        <f t="shared" si="363"/>
        <v>13720782</v>
      </c>
      <c r="G755" s="97">
        <f t="shared" si="363"/>
        <v>13304920</v>
      </c>
    </row>
    <row r="756" spans="1:7" x14ac:dyDescent="0.25">
      <c r="A756" s="31"/>
      <c r="B756" s="32"/>
      <c r="C756" s="2">
        <v>363</v>
      </c>
      <c r="D756" s="33" t="s">
        <v>11</v>
      </c>
      <c r="E756" s="9">
        <f t="shared" si="361"/>
        <v>0</v>
      </c>
      <c r="F756" s="9">
        <f t="shared" si="361"/>
        <v>13720782</v>
      </c>
      <c r="G756" s="9">
        <f t="shared" si="361"/>
        <v>13304920</v>
      </c>
    </row>
    <row r="757" spans="1:7" ht="31.5" x14ac:dyDescent="0.25">
      <c r="A757" s="35"/>
      <c r="B757" s="46"/>
      <c r="C757" s="42">
        <v>3632</v>
      </c>
      <c r="D757" s="43" t="s">
        <v>80</v>
      </c>
      <c r="E757" s="10">
        <v>0</v>
      </c>
      <c r="F757" s="10">
        <v>13720782</v>
      </c>
      <c r="G757" s="10">
        <v>13304920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Ministarstvo Turizma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"Gordana Koren"</dc:creator>
  <cp:lastModifiedBy>Bosiljko Domazet</cp:lastModifiedBy>
  <cp:lastPrinted>2022-12-09T09:49:02Z</cp:lastPrinted>
  <dcterms:created xsi:type="dcterms:W3CDTF">2020-09-22T06:49:47Z</dcterms:created>
  <dcterms:modified xsi:type="dcterms:W3CDTF">2023-01-11T08:50:42Z</dcterms:modified>
</cp:coreProperties>
</file>