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56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110" i="2" l="1"/>
  <c r="H110" i="2"/>
  <c r="G110" i="2"/>
  <c r="F110" i="2"/>
  <c r="G108" i="2"/>
  <c r="F108" i="2"/>
  <c r="I106" i="2"/>
  <c r="H106" i="2"/>
  <c r="G106" i="2"/>
  <c r="F106" i="2"/>
  <c r="I103" i="2"/>
  <c r="H103" i="2"/>
  <c r="G103" i="2"/>
  <c r="F103" i="2"/>
  <c r="G96" i="2"/>
  <c r="F96" i="2"/>
  <c r="I91" i="2"/>
  <c r="H91" i="2"/>
  <c r="G91" i="2"/>
  <c r="F91" i="2"/>
  <c r="G86" i="2"/>
  <c r="F86" i="2"/>
  <c r="G81" i="2"/>
  <c r="F81" i="2"/>
  <c r="I75" i="2"/>
  <c r="H75" i="2"/>
  <c r="G75" i="2"/>
  <c r="F75" i="2"/>
  <c r="I70" i="2"/>
  <c r="H70" i="2"/>
  <c r="G70" i="2"/>
  <c r="F70" i="2"/>
  <c r="I68" i="2"/>
  <c r="H68" i="2"/>
  <c r="G68" i="2"/>
  <c r="F68" i="2"/>
  <c r="I57" i="2"/>
  <c r="H57" i="2"/>
  <c r="G57" i="2"/>
  <c r="F57" i="2"/>
  <c r="I55" i="2"/>
  <c r="H55" i="2"/>
  <c r="G55" i="2"/>
  <c r="F55" i="2"/>
  <c r="I48" i="2"/>
  <c r="H48" i="2"/>
  <c r="G48" i="2"/>
  <c r="F48" i="2"/>
  <c r="I43" i="2"/>
  <c r="H43" i="2"/>
  <c r="G43" i="2"/>
  <c r="F43" i="2"/>
  <c r="I4" i="2"/>
  <c r="I3" i="2" s="1"/>
  <c r="H4" i="2"/>
  <c r="H3" i="2" s="1"/>
  <c r="G4" i="2"/>
  <c r="F4" i="2"/>
  <c r="G3" i="2"/>
  <c r="F3" i="2"/>
</calcChain>
</file>

<file path=xl/sharedStrings.xml><?xml version="1.0" encoding="utf-8"?>
<sst xmlns="http://schemas.openxmlformats.org/spreadsheetml/2006/main" count="267" uniqueCount="109">
  <si>
    <t>PRO</t>
  </si>
  <si>
    <t>IZV</t>
  </si>
  <si>
    <t>FP</t>
  </si>
  <si>
    <t>KTO</t>
  </si>
  <si>
    <t>NAZIV AKTIVNOSTI ILI PROJEKTA</t>
  </si>
  <si>
    <t xml:space="preserve">Plan 2013           </t>
  </si>
  <si>
    <t>PRORAČUN 2015</t>
  </si>
  <si>
    <t>PRORAČUN 2016</t>
  </si>
  <si>
    <t>PRORAČUN 2017</t>
  </si>
  <si>
    <t>UKUPNO</t>
  </si>
  <si>
    <t>A761016</t>
  </si>
  <si>
    <t>Administracija i upravljanje</t>
  </si>
  <si>
    <t>P3208</t>
  </si>
  <si>
    <t>0473</t>
  </si>
  <si>
    <t>Plaće za redovan rad</t>
  </si>
  <si>
    <t>Plaće za prekovremeni rad</t>
  </si>
  <si>
    <t>Plaće za posebne uvjete rada</t>
  </si>
  <si>
    <t xml:space="preserve">Ostali rashodi za zaposlene </t>
  </si>
  <si>
    <t>Doprinosi za obvezno zdravstveno osiguranje</t>
  </si>
  <si>
    <t>Doprinosi za obv. osigu.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</si>
  <si>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</si>
  <si>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</si>
  <si>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</si>
  <si>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</si>
  <si>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</si>
  <si>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</si>
  <si>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inv.odr.</t>
  </si>
  <si>
    <t>Sitni inventar i auto gume</t>
  </si>
  <si>
    <t>Službena, radna i zaštitna odjeća i obuća</t>
  </si>
  <si>
    <t>Usluge telefona, pošte i prijevoza</t>
  </si>
  <si>
    <t>Usluge tek.i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</si>
  <si>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</si>
  <si>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</si>
  <si>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</si>
  <si>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</si>
  <si>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</si>
  <si>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</si>
  <si>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</si>
  <si>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Reprezentacija</t>
  </si>
  <si>
    <t>Članarine</t>
  </si>
  <si>
    <t>Pristojbe i naknade</t>
  </si>
  <si>
    <t>Ostali nespomenuti rashodi poslovanja</t>
  </si>
  <si>
    <t>Bankarske usluge i usluge platnog pr.</t>
  </si>
  <si>
    <t>Zatezne kamate</t>
  </si>
  <si>
    <t xml:space="preserve"> </t>
  </si>
  <si>
    <t>Ostali financijski rashodi</t>
  </si>
  <si>
    <t>Naknade građanima i kućanstvima u novcu</t>
  </si>
  <si>
    <t>Uredska oprema i namještaj</t>
  </si>
  <si>
    <t>Komunikacijska oprema</t>
  </si>
  <si>
    <t>Oprema za održavanje i zaštitu</t>
  </si>
  <si>
    <t>Uređaji, strojevi i oprema za ostale namjene</t>
  </si>
  <si>
    <t>Dodatna ulaganja na građevinskim objektima</t>
  </si>
  <si>
    <t>K761017</t>
  </si>
  <si>
    <t>Obnova voznog parka</t>
  </si>
  <si>
    <t>Usluge tekućeg i investicijskog održavanja</t>
  </si>
  <si>
    <t>Premije osiguranja</t>
  </si>
  <si>
    <t>Dodatna ulaganja na prijevoznim sredstvima</t>
  </si>
  <si>
    <t>K761018</t>
  </si>
  <si>
    <t>Informatizacija Ministarstva</t>
  </si>
  <si>
    <t>Računalne usluge</t>
  </si>
  <si>
    <t>Licence</t>
  </si>
  <si>
    <t>Ulaganja u računalne programe</t>
  </si>
  <si>
    <t>K761007</t>
  </si>
  <si>
    <t>Izrade studija hrvatskog turizma</t>
  </si>
  <si>
    <t>Ostala nematerijalna imovina</t>
  </si>
  <si>
    <t>A587006</t>
  </si>
  <si>
    <t>Međunarodna suradnja</t>
  </si>
  <si>
    <t xml:space="preserve">Usluge telefona,pošte </t>
  </si>
  <si>
    <t>A819027</t>
  </si>
  <si>
    <t>Poticaj za povećanje sigurnosti turista</t>
  </si>
  <si>
    <t>Tekuće donacije u novcu</t>
  </si>
  <si>
    <t>A587014</t>
  </si>
  <si>
    <t>JAČANJE TURISTIČKOG TRŽIŠTA I LJUDSKIH POTENCIJALA U TURIZMU</t>
  </si>
  <si>
    <t>Subvencije trgovačkim društvima u javnom sektoru</t>
  </si>
  <si>
    <t>Tekuće pomoći unutar općeg proračuna</t>
  </si>
  <si>
    <t>A819047</t>
  </si>
  <si>
    <t>Program za pripremu projekata za strukturne fondove</t>
  </si>
  <si>
    <t>Subvencije trgovačkim društvima izvan javnog sektora</t>
  </si>
  <si>
    <t>Subvencije poljoprivrednicima i obrtnicima</t>
  </si>
  <si>
    <t>A819048</t>
  </si>
  <si>
    <t>Središnji informacijski sustav kategoriziranja turističkih objekata</t>
  </si>
  <si>
    <t>A761038</t>
  </si>
  <si>
    <t>Kategorizacija</t>
  </si>
  <si>
    <t>04173</t>
  </si>
  <si>
    <t>Usluge telefona, prijevoza, rent-car</t>
  </si>
  <si>
    <t>ostale usluge</t>
  </si>
  <si>
    <t>A587055</t>
  </si>
  <si>
    <t>KONKURENTNOST TURISTIČKOG GOSPODARSTVA</t>
  </si>
  <si>
    <t>Subvencije trgovačkim društvima</t>
  </si>
  <si>
    <t>Kapitalne donacije građanima i kućanstvima</t>
  </si>
  <si>
    <t>Kapitalne pomoći kreditnim i ostalim financijskim institucijama te trgovačkim društvima izvan javnog sektora</t>
  </si>
  <si>
    <t>Kapitalne pomoći poljoprivrednicima i obrtnicima</t>
  </si>
  <si>
    <t>A761044</t>
  </si>
  <si>
    <t>FOND ZA TURIZAM</t>
  </si>
  <si>
    <t>Kapitalne pomoći unutar općeg proračuna</t>
  </si>
  <si>
    <t>Kapitalne pomoći kred. i ostalim fin. inst. te trg. društv. u javnom sektoru</t>
  </si>
  <si>
    <t>Kapitalne donacije neprofitnim organizaciji</t>
  </si>
  <si>
    <t>A587018</t>
  </si>
  <si>
    <t>Programi subvencioniranja kreditnih programa u turizmu</t>
  </si>
  <si>
    <t>P3209</t>
  </si>
  <si>
    <t>A587001</t>
  </si>
  <si>
    <t xml:space="preserve">Turistička promidžba Republike Hrvatske </t>
  </si>
  <si>
    <t>K819038</t>
  </si>
  <si>
    <t>Stručni ispiti turističkih zajednica</t>
  </si>
  <si>
    <t>Naknade za rad povjerenstava</t>
  </si>
  <si>
    <t>A587056</t>
  </si>
  <si>
    <t>OP Ljudski potencijali prioritet 2,3,5</t>
  </si>
  <si>
    <t>Tekući prijenosi EU sredstava subjektima izvan općeg proračuna</t>
  </si>
  <si>
    <t>Tekuće pomoći proračunskim korisnicima županijskog pror temeljem prij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</si>
</sst>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  <font>
      <sz val="9.5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5" fillId="5" borderId="4" xfId="1" applyNumberFormat="1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 wrapText="1"/>
    </xf>
    <xf numFmtId="49" fontId="4" fillId="6" borderId="4" xfId="0" applyNumberFormat="1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left" vertical="center" wrapText="1"/>
    </xf>
    <xf numFmtId="4" fontId="4" fillId="6" borderId="4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right" vertical="center" wrapText="1"/>
    </xf>
    <xf numFmtId="49" fontId="4" fillId="7" borderId="4" xfId="0" applyNumberFormat="1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left" vertical="center" wrapText="1"/>
    </xf>
    <xf numFmtId="4" fontId="4" fillId="7" borderId="4" xfId="0" applyNumberFormat="1" applyFont="1" applyFill="1" applyBorder="1" applyAlignment="1">
      <alignment horizontal="right" vertical="center"/>
    </xf>
    <xf numFmtId="3" fontId="4" fillId="7" borderId="4" xfId="0" applyNumberFormat="1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right" vertical="center" wrapText="1"/>
    </xf>
    <xf numFmtId="49" fontId="4" fillId="9" borderId="4" xfId="0" applyNumberFormat="1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 wrapText="1"/>
    </xf>
    <xf numFmtId="4" fontId="3" fillId="9" borderId="4" xfId="0" applyNumberFormat="1" applyFont="1" applyFill="1" applyBorder="1" applyAlignment="1">
      <alignment horizontal="right" vertical="center"/>
    </xf>
    <xf numFmtId="3" fontId="3" fillId="9" borderId="4" xfId="0" applyNumberFormat="1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left" vertical="center" wrapText="1"/>
    </xf>
    <xf numFmtId="4" fontId="3" fillId="6" borderId="4" xfId="0" applyNumberFormat="1" applyFont="1" applyFill="1" applyBorder="1" applyAlignment="1">
      <alignment horizontal="right" vertical="center"/>
    </xf>
    <xf numFmtId="3" fontId="3" fillId="6" borderId="4" xfId="0" applyNumberFormat="1" applyFont="1" applyFill="1" applyBorder="1" applyAlignment="1">
      <alignment horizontal="right" vertical="center"/>
    </xf>
    <xf numFmtId="0" fontId="5" fillId="0" borderId="3" xfId="0" applyFont="1" applyBorder="1"/>
    <xf numFmtId="0" fontId="4" fillId="10" borderId="4" xfId="0" applyFont="1" applyFill="1" applyBorder="1" applyAlignment="1">
      <alignment horizontal="right" vertical="center" wrapText="1"/>
    </xf>
    <xf numFmtId="0" fontId="4" fillId="10" borderId="4" xfId="0" applyFont="1" applyFill="1" applyBorder="1" applyAlignment="1">
      <alignment horizontal="left" vertical="center" wrapText="1"/>
    </xf>
    <xf numFmtId="4" fontId="4" fillId="10" borderId="4" xfId="0" applyNumberFormat="1" applyFont="1" applyFill="1" applyBorder="1" applyAlignment="1">
      <alignment horizontal="right" vertical="center"/>
    </xf>
    <xf numFmtId="3" fontId="4" fillId="10" borderId="4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workbookViewId="0">
      <selection activeCell="E101" sqref="E101"/>
    </sheetView>
  </sheetViews>
  <sheetFormatPr defaultRowHeight="12.75" x14ac:dyDescent="0.25"/>
  <cols>
    <col min="1" max="1" width="18" style="63" customWidth="1"/>
    <col min="2" max="2" width="12.28515625" style="64" customWidth="1"/>
    <col min="3" max="3" width="5" style="65" bestFit="1" customWidth="1"/>
    <col min="4" max="4" width="7" style="65" customWidth="1"/>
    <col min="5" max="5" width="65.28515625" style="66" customWidth="1"/>
    <col min="6" max="6" width="0.140625" style="67" hidden="1" customWidth="1"/>
    <col min="7" max="9" width="14.7109375" style="67" customWidth="1"/>
    <col min="10" max="10" width="9.140625" style="24"/>
    <col min="11" max="11" width="15.85546875" style="24" customWidth="1"/>
    <col min="12" max="12" width="14.7109375" style="24" customWidth="1"/>
    <col min="13" max="13" width="15.28515625" style="24" customWidth="1"/>
    <col min="14" max="256" width="9.140625" style="24"/>
    <col min="257" max="257" width="6.42578125" style="24" customWidth="1"/>
    <col min="258" max="258" width="4" style="24" bestFit="1" customWidth="1"/>
    <col min="259" max="259" width="5" style="24" bestFit="1" customWidth="1"/>
    <col min="260" max="260" width="7" style="24" customWidth="1"/>
    <col min="261" max="261" width="65.28515625" style="24" customWidth="1"/>
    <col min="262" max="262" width="0" style="24" hidden="1" customWidth="1"/>
    <col min="263" max="263" width="14.7109375" style="24" customWidth="1"/>
    <col min="264" max="264" width="18.42578125" style="24" customWidth="1"/>
    <col min="265" max="265" width="16.85546875" style="24" customWidth="1"/>
    <col min="266" max="266" width="9.140625" style="24"/>
    <col min="267" max="267" width="15.85546875" style="24" customWidth="1"/>
    <col min="268" max="268" width="14.7109375" style="24" customWidth="1"/>
    <col min="269" max="269" width="15.28515625" style="24" customWidth="1"/>
    <col min="270" max="512" width="9.140625" style="24"/>
    <col min="513" max="513" width="6.42578125" style="24" customWidth="1"/>
    <col min="514" max="514" width="4" style="24" bestFit="1" customWidth="1"/>
    <col min="515" max="515" width="5" style="24" bestFit="1" customWidth="1"/>
    <col min="516" max="516" width="7" style="24" customWidth="1"/>
    <col min="517" max="517" width="65.28515625" style="24" customWidth="1"/>
    <col min="518" max="518" width="0" style="24" hidden="1" customWidth="1"/>
    <col min="519" max="519" width="14.7109375" style="24" customWidth="1"/>
    <col min="520" max="520" width="18.42578125" style="24" customWidth="1"/>
    <col min="521" max="521" width="16.85546875" style="24" customWidth="1"/>
    <col min="522" max="522" width="9.140625" style="24"/>
    <col min="523" max="523" width="15.85546875" style="24" customWidth="1"/>
    <col min="524" max="524" width="14.7109375" style="24" customWidth="1"/>
    <col min="525" max="525" width="15.28515625" style="24" customWidth="1"/>
    <col min="526" max="768" width="9.140625" style="24"/>
    <col min="769" max="769" width="6.42578125" style="24" customWidth="1"/>
    <col min="770" max="770" width="4" style="24" bestFit="1" customWidth="1"/>
    <col min="771" max="771" width="5" style="24" bestFit="1" customWidth="1"/>
    <col min="772" max="772" width="7" style="24" customWidth="1"/>
    <col min="773" max="773" width="65.28515625" style="24" customWidth="1"/>
    <col min="774" max="774" width="0" style="24" hidden="1" customWidth="1"/>
    <col min="775" max="775" width="14.7109375" style="24" customWidth="1"/>
    <col min="776" max="776" width="18.42578125" style="24" customWidth="1"/>
    <col min="777" max="777" width="16.85546875" style="24" customWidth="1"/>
    <col min="778" max="778" width="9.140625" style="24"/>
    <col min="779" max="779" width="15.85546875" style="24" customWidth="1"/>
    <col min="780" max="780" width="14.7109375" style="24" customWidth="1"/>
    <col min="781" max="781" width="15.28515625" style="24" customWidth="1"/>
    <col min="782" max="1024" width="9.140625" style="24"/>
    <col min="1025" max="1025" width="6.42578125" style="24" customWidth="1"/>
    <col min="1026" max="1026" width="4" style="24" bestFit="1" customWidth="1"/>
    <col min="1027" max="1027" width="5" style="24" bestFit="1" customWidth="1"/>
    <col min="1028" max="1028" width="7" style="24" customWidth="1"/>
    <col min="1029" max="1029" width="65.28515625" style="24" customWidth="1"/>
    <col min="1030" max="1030" width="0" style="24" hidden="1" customWidth="1"/>
    <col min="1031" max="1031" width="14.7109375" style="24" customWidth="1"/>
    <col min="1032" max="1032" width="18.42578125" style="24" customWidth="1"/>
    <col min="1033" max="1033" width="16.85546875" style="24" customWidth="1"/>
    <col min="1034" max="1034" width="9.140625" style="24"/>
    <col min="1035" max="1035" width="15.85546875" style="24" customWidth="1"/>
    <col min="1036" max="1036" width="14.7109375" style="24" customWidth="1"/>
    <col min="1037" max="1037" width="15.28515625" style="24" customWidth="1"/>
    <col min="1038" max="1280" width="9.140625" style="24"/>
    <col min="1281" max="1281" width="6.42578125" style="24" customWidth="1"/>
    <col min="1282" max="1282" width="4" style="24" bestFit="1" customWidth="1"/>
    <col min="1283" max="1283" width="5" style="24" bestFit="1" customWidth="1"/>
    <col min="1284" max="1284" width="7" style="24" customWidth="1"/>
    <col min="1285" max="1285" width="65.28515625" style="24" customWidth="1"/>
    <col min="1286" max="1286" width="0" style="24" hidden="1" customWidth="1"/>
    <col min="1287" max="1287" width="14.7109375" style="24" customWidth="1"/>
    <col min="1288" max="1288" width="18.42578125" style="24" customWidth="1"/>
    <col min="1289" max="1289" width="16.85546875" style="24" customWidth="1"/>
    <col min="1290" max="1290" width="9.140625" style="24"/>
    <col min="1291" max="1291" width="15.85546875" style="24" customWidth="1"/>
    <col min="1292" max="1292" width="14.7109375" style="24" customWidth="1"/>
    <col min="1293" max="1293" width="15.28515625" style="24" customWidth="1"/>
    <col min="1294" max="1536" width="9.140625" style="24"/>
    <col min="1537" max="1537" width="6.42578125" style="24" customWidth="1"/>
    <col min="1538" max="1538" width="4" style="24" bestFit="1" customWidth="1"/>
    <col min="1539" max="1539" width="5" style="24" bestFit="1" customWidth="1"/>
    <col min="1540" max="1540" width="7" style="24" customWidth="1"/>
    <col min="1541" max="1541" width="65.28515625" style="24" customWidth="1"/>
    <col min="1542" max="1542" width="0" style="24" hidden="1" customWidth="1"/>
    <col min="1543" max="1543" width="14.7109375" style="24" customWidth="1"/>
    <col min="1544" max="1544" width="18.42578125" style="24" customWidth="1"/>
    <col min="1545" max="1545" width="16.85546875" style="24" customWidth="1"/>
    <col min="1546" max="1546" width="9.140625" style="24"/>
    <col min="1547" max="1547" width="15.85546875" style="24" customWidth="1"/>
    <col min="1548" max="1548" width="14.7109375" style="24" customWidth="1"/>
    <col min="1549" max="1549" width="15.28515625" style="24" customWidth="1"/>
    <col min="1550" max="1792" width="9.140625" style="24"/>
    <col min="1793" max="1793" width="6.42578125" style="24" customWidth="1"/>
    <col min="1794" max="1794" width="4" style="24" bestFit="1" customWidth="1"/>
    <col min="1795" max="1795" width="5" style="24" bestFit="1" customWidth="1"/>
    <col min="1796" max="1796" width="7" style="24" customWidth="1"/>
    <col min="1797" max="1797" width="65.28515625" style="24" customWidth="1"/>
    <col min="1798" max="1798" width="0" style="24" hidden="1" customWidth="1"/>
    <col min="1799" max="1799" width="14.7109375" style="24" customWidth="1"/>
    <col min="1800" max="1800" width="18.42578125" style="24" customWidth="1"/>
    <col min="1801" max="1801" width="16.85546875" style="24" customWidth="1"/>
    <col min="1802" max="1802" width="9.140625" style="24"/>
    <col min="1803" max="1803" width="15.85546875" style="24" customWidth="1"/>
    <col min="1804" max="1804" width="14.7109375" style="24" customWidth="1"/>
    <col min="1805" max="1805" width="15.28515625" style="24" customWidth="1"/>
    <col min="1806" max="2048" width="9.140625" style="24"/>
    <col min="2049" max="2049" width="6.42578125" style="24" customWidth="1"/>
    <col min="2050" max="2050" width="4" style="24" bestFit="1" customWidth="1"/>
    <col min="2051" max="2051" width="5" style="24" bestFit="1" customWidth="1"/>
    <col min="2052" max="2052" width="7" style="24" customWidth="1"/>
    <col min="2053" max="2053" width="65.28515625" style="24" customWidth="1"/>
    <col min="2054" max="2054" width="0" style="24" hidden="1" customWidth="1"/>
    <col min="2055" max="2055" width="14.7109375" style="24" customWidth="1"/>
    <col min="2056" max="2056" width="18.42578125" style="24" customWidth="1"/>
    <col min="2057" max="2057" width="16.85546875" style="24" customWidth="1"/>
    <col min="2058" max="2058" width="9.140625" style="24"/>
    <col min="2059" max="2059" width="15.85546875" style="24" customWidth="1"/>
    <col min="2060" max="2060" width="14.7109375" style="24" customWidth="1"/>
    <col min="2061" max="2061" width="15.28515625" style="24" customWidth="1"/>
    <col min="2062" max="2304" width="9.140625" style="24"/>
    <col min="2305" max="2305" width="6.42578125" style="24" customWidth="1"/>
    <col min="2306" max="2306" width="4" style="24" bestFit="1" customWidth="1"/>
    <col min="2307" max="2307" width="5" style="24" bestFit="1" customWidth="1"/>
    <col min="2308" max="2308" width="7" style="24" customWidth="1"/>
    <col min="2309" max="2309" width="65.28515625" style="24" customWidth="1"/>
    <col min="2310" max="2310" width="0" style="24" hidden="1" customWidth="1"/>
    <col min="2311" max="2311" width="14.7109375" style="24" customWidth="1"/>
    <col min="2312" max="2312" width="18.42578125" style="24" customWidth="1"/>
    <col min="2313" max="2313" width="16.85546875" style="24" customWidth="1"/>
    <col min="2314" max="2314" width="9.140625" style="24"/>
    <col min="2315" max="2315" width="15.85546875" style="24" customWidth="1"/>
    <col min="2316" max="2316" width="14.7109375" style="24" customWidth="1"/>
    <col min="2317" max="2317" width="15.28515625" style="24" customWidth="1"/>
    <col min="2318" max="2560" width="9.140625" style="24"/>
    <col min="2561" max="2561" width="6.42578125" style="24" customWidth="1"/>
    <col min="2562" max="2562" width="4" style="24" bestFit="1" customWidth="1"/>
    <col min="2563" max="2563" width="5" style="24" bestFit="1" customWidth="1"/>
    <col min="2564" max="2564" width="7" style="24" customWidth="1"/>
    <col min="2565" max="2565" width="65.28515625" style="24" customWidth="1"/>
    <col min="2566" max="2566" width="0" style="24" hidden="1" customWidth="1"/>
    <col min="2567" max="2567" width="14.7109375" style="24" customWidth="1"/>
    <col min="2568" max="2568" width="18.42578125" style="24" customWidth="1"/>
    <col min="2569" max="2569" width="16.85546875" style="24" customWidth="1"/>
    <col min="2570" max="2570" width="9.140625" style="24"/>
    <col min="2571" max="2571" width="15.85546875" style="24" customWidth="1"/>
    <col min="2572" max="2572" width="14.7109375" style="24" customWidth="1"/>
    <col min="2573" max="2573" width="15.28515625" style="24" customWidth="1"/>
    <col min="2574" max="2816" width="9.140625" style="24"/>
    <col min="2817" max="2817" width="6.42578125" style="24" customWidth="1"/>
    <col min="2818" max="2818" width="4" style="24" bestFit="1" customWidth="1"/>
    <col min="2819" max="2819" width="5" style="24" bestFit="1" customWidth="1"/>
    <col min="2820" max="2820" width="7" style="24" customWidth="1"/>
    <col min="2821" max="2821" width="65.28515625" style="24" customWidth="1"/>
    <col min="2822" max="2822" width="0" style="24" hidden="1" customWidth="1"/>
    <col min="2823" max="2823" width="14.7109375" style="24" customWidth="1"/>
    <col min="2824" max="2824" width="18.42578125" style="24" customWidth="1"/>
    <col min="2825" max="2825" width="16.85546875" style="24" customWidth="1"/>
    <col min="2826" max="2826" width="9.140625" style="24"/>
    <col min="2827" max="2827" width="15.85546875" style="24" customWidth="1"/>
    <col min="2828" max="2828" width="14.7109375" style="24" customWidth="1"/>
    <col min="2829" max="2829" width="15.28515625" style="24" customWidth="1"/>
    <col min="2830" max="3072" width="9.140625" style="24"/>
    <col min="3073" max="3073" width="6.42578125" style="24" customWidth="1"/>
    <col min="3074" max="3074" width="4" style="24" bestFit="1" customWidth="1"/>
    <col min="3075" max="3075" width="5" style="24" bestFit="1" customWidth="1"/>
    <col min="3076" max="3076" width="7" style="24" customWidth="1"/>
    <col min="3077" max="3077" width="65.28515625" style="24" customWidth="1"/>
    <col min="3078" max="3078" width="0" style="24" hidden="1" customWidth="1"/>
    <col min="3079" max="3079" width="14.7109375" style="24" customWidth="1"/>
    <col min="3080" max="3080" width="18.42578125" style="24" customWidth="1"/>
    <col min="3081" max="3081" width="16.85546875" style="24" customWidth="1"/>
    <col min="3082" max="3082" width="9.140625" style="24"/>
    <col min="3083" max="3083" width="15.85546875" style="24" customWidth="1"/>
    <col min="3084" max="3084" width="14.7109375" style="24" customWidth="1"/>
    <col min="3085" max="3085" width="15.28515625" style="24" customWidth="1"/>
    <col min="3086" max="3328" width="9.140625" style="24"/>
    <col min="3329" max="3329" width="6.42578125" style="24" customWidth="1"/>
    <col min="3330" max="3330" width="4" style="24" bestFit="1" customWidth="1"/>
    <col min="3331" max="3331" width="5" style="24" bestFit="1" customWidth="1"/>
    <col min="3332" max="3332" width="7" style="24" customWidth="1"/>
    <col min="3333" max="3333" width="65.28515625" style="24" customWidth="1"/>
    <col min="3334" max="3334" width="0" style="24" hidden="1" customWidth="1"/>
    <col min="3335" max="3335" width="14.7109375" style="24" customWidth="1"/>
    <col min="3336" max="3336" width="18.42578125" style="24" customWidth="1"/>
    <col min="3337" max="3337" width="16.85546875" style="24" customWidth="1"/>
    <col min="3338" max="3338" width="9.140625" style="24"/>
    <col min="3339" max="3339" width="15.85546875" style="24" customWidth="1"/>
    <col min="3340" max="3340" width="14.7109375" style="24" customWidth="1"/>
    <col min="3341" max="3341" width="15.28515625" style="24" customWidth="1"/>
    <col min="3342" max="3584" width="9.140625" style="24"/>
    <col min="3585" max="3585" width="6.42578125" style="24" customWidth="1"/>
    <col min="3586" max="3586" width="4" style="24" bestFit="1" customWidth="1"/>
    <col min="3587" max="3587" width="5" style="24" bestFit="1" customWidth="1"/>
    <col min="3588" max="3588" width="7" style="24" customWidth="1"/>
    <col min="3589" max="3589" width="65.28515625" style="24" customWidth="1"/>
    <col min="3590" max="3590" width="0" style="24" hidden="1" customWidth="1"/>
    <col min="3591" max="3591" width="14.7109375" style="24" customWidth="1"/>
    <col min="3592" max="3592" width="18.42578125" style="24" customWidth="1"/>
    <col min="3593" max="3593" width="16.85546875" style="24" customWidth="1"/>
    <col min="3594" max="3594" width="9.140625" style="24"/>
    <col min="3595" max="3595" width="15.85546875" style="24" customWidth="1"/>
    <col min="3596" max="3596" width="14.7109375" style="24" customWidth="1"/>
    <col min="3597" max="3597" width="15.28515625" style="24" customWidth="1"/>
    <col min="3598" max="3840" width="9.140625" style="24"/>
    <col min="3841" max="3841" width="6.42578125" style="24" customWidth="1"/>
    <col min="3842" max="3842" width="4" style="24" bestFit="1" customWidth="1"/>
    <col min="3843" max="3843" width="5" style="24" bestFit="1" customWidth="1"/>
    <col min="3844" max="3844" width="7" style="24" customWidth="1"/>
    <col min="3845" max="3845" width="65.28515625" style="24" customWidth="1"/>
    <col min="3846" max="3846" width="0" style="24" hidden="1" customWidth="1"/>
    <col min="3847" max="3847" width="14.7109375" style="24" customWidth="1"/>
    <col min="3848" max="3848" width="18.42578125" style="24" customWidth="1"/>
    <col min="3849" max="3849" width="16.85546875" style="24" customWidth="1"/>
    <col min="3850" max="3850" width="9.140625" style="24"/>
    <col min="3851" max="3851" width="15.85546875" style="24" customWidth="1"/>
    <col min="3852" max="3852" width="14.7109375" style="24" customWidth="1"/>
    <col min="3853" max="3853" width="15.28515625" style="24" customWidth="1"/>
    <col min="3854" max="4096" width="9.140625" style="24"/>
    <col min="4097" max="4097" width="6.42578125" style="24" customWidth="1"/>
    <col min="4098" max="4098" width="4" style="24" bestFit="1" customWidth="1"/>
    <col min="4099" max="4099" width="5" style="24" bestFit="1" customWidth="1"/>
    <col min="4100" max="4100" width="7" style="24" customWidth="1"/>
    <col min="4101" max="4101" width="65.28515625" style="24" customWidth="1"/>
    <col min="4102" max="4102" width="0" style="24" hidden="1" customWidth="1"/>
    <col min="4103" max="4103" width="14.7109375" style="24" customWidth="1"/>
    <col min="4104" max="4104" width="18.42578125" style="24" customWidth="1"/>
    <col min="4105" max="4105" width="16.85546875" style="24" customWidth="1"/>
    <col min="4106" max="4106" width="9.140625" style="24"/>
    <col min="4107" max="4107" width="15.85546875" style="24" customWidth="1"/>
    <col min="4108" max="4108" width="14.7109375" style="24" customWidth="1"/>
    <col min="4109" max="4109" width="15.28515625" style="24" customWidth="1"/>
    <col min="4110" max="4352" width="9.140625" style="24"/>
    <col min="4353" max="4353" width="6.42578125" style="24" customWidth="1"/>
    <col min="4354" max="4354" width="4" style="24" bestFit="1" customWidth="1"/>
    <col min="4355" max="4355" width="5" style="24" bestFit="1" customWidth="1"/>
    <col min="4356" max="4356" width="7" style="24" customWidth="1"/>
    <col min="4357" max="4357" width="65.28515625" style="24" customWidth="1"/>
    <col min="4358" max="4358" width="0" style="24" hidden="1" customWidth="1"/>
    <col min="4359" max="4359" width="14.7109375" style="24" customWidth="1"/>
    <col min="4360" max="4360" width="18.42578125" style="24" customWidth="1"/>
    <col min="4361" max="4361" width="16.85546875" style="24" customWidth="1"/>
    <col min="4362" max="4362" width="9.140625" style="24"/>
    <col min="4363" max="4363" width="15.85546875" style="24" customWidth="1"/>
    <col min="4364" max="4364" width="14.7109375" style="24" customWidth="1"/>
    <col min="4365" max="4365" width="15.28515625" style="24" customWidth="1"/>
    <col min="4366" max="4608" width="9.140625" style="24"/>
    <col min="4609" max="4609" width="6.42578125" style="24" customWidth="1"/>
    <col min="4610" max="4610" width="4" style="24" bestFit="1" customWidth="1"/>
    <col min="4611" max="4611" width="5" style="24" bestFit="1" customWidth="1"/>
    <col min="4612" max="4612" width="7" style="24" customWidth="1"/>
    <col min="4613" max="4613" width="65.28515625" style="24" customWidth="1"/>
    <col min="4614" max="4614" width="0" style="24" hidden="1" customWidth="1"/>
    <col min="4615" max="4615" width="14.7109375" style="24" customWidth="1"/>
    <col min="4616" max="4616" width="18.42578125" style="24" customWidth="1"/>
    <col min="4617" max="4617" width="16.85546875" style="24" customWidth="1"/>
    <col min="4618" max="4618" width="9.140625" style="24"/>
    <col min="4619" max="4619" width="15.85546875" style="24" customWidth="1"/>
    <col min="4620" max="4620" width="14.7109375" style="24" customWidth="1"/>
    <col min="4621" max="4621" width="15.28515625" style="24" customWidth="1"/>
    <col min="4622" max="4864" width="9.140625" style="24"/>
    <col min="4865" max="4865" width="6.42578125" style="24" customWidth="1"/>
    <col min="4866" max="4866" width="4" style="24" bestFit="1" customWidth="1"/>
    <col min="4867" max="4867" width="5" style="24" bestFit="1" customWidth="1"/>
    <col min="4868" max="4868" width="7" style="24" customWidth="1"/>
    <col min="4869" max="4869" width="65.28515625" style="24" customWidth="1"/>
    <col min="4870" max="4870" width="0" style="24" hidden="1" customWidth="1"/>
    <col min="4871" max="4871" width="14.7109375" style="24" customWidth="1"/>
    <col min="4872" max="4872" width="18.42578125" style="24" customWidth="1"/>
    <col min="4873" max="4873" width="16.85546875" style="24" customWidth="1"/>
    <col min="4874" max="4874" width="9.140625" style="24"/>
    <col min="4875" max="4875" width="15.85546875" style="24" customWidth="1"/>
    <col min="4876" max="4876" width="14.7109375" style="24" customWidth="1"/>
    <col min="4877" max="4877" width="15.28515625" style="24" customWidth="1"/>
    <col min="4878" max="5120" width="9.140625" style="24"/>
    <col min="5121" max="5121" width="6.42578125" style="24" customWidth="1"/>
    <col min="5122" max="5122" width="4" style="24" bestFit="1" customWidth="1"/>
    <col min="5123" max="5123" width="5" style="24" bestFit="1" customWidth="1"/>
    <col min="5124" max="5124" width="7" style="24" customWidth="1"/>
    <col min="5125" max="5125" width="65.28515625" style="24" customWidth="1"/>
    <col min="5126" max="5126" width="0" style="24" hidden="1" customWidth="1"/>
    <col min="5127" max="5127" width="14.7109375" style="24" customWidth="1"/>
    <col min="5128" max="5128" width="18.42578125" style="24" customWidth="1"/>
    <col min="5129" max="5129" width="16.85546875" style="24" customWidth="1"/>
    <col min="5130" max="5130" width="9.140625" style="24"/>
    <col min="5131" max="5131" width="15.85546875" style="24" customWidth="1"/>
    <col min="5132" max="5132" width="14.7109375" style="24" customWidth="1"/>
    <col min="5133" max="5133" width="15.28515625" style="24" customWidth="1"/>
    <col min="5134" max="5376" width="9.140625" style="24"/>
    <col min="5377" max="5377" width="6.42578125" style="24" customWidth="1"/>
    <col min="5378" max="5378" width="4" style="24" bestFit="1" customWidth="1"/>
    <col min="5379" max="5379" width="5" style="24" bestFit="1" customWidth="1"/>
    <col min="5380" max="5380" width="7" style="24" customWidth="1"/>
    <col min="5381" max="5381" width="65.28515625" style="24" customWidth="1"/>
    <col min="5382" max="5382" width="0" style="24" hidden="1" customWidth="1"/>
    <col min="5383" max="5383" width="14.7109375" style="24" customWidth="1"/>
    <col min="5384" max="5384" width="18.42578125" style="24" customWidth="1"/>
    <col min="5385" max="5385" width="16.85546875" style="24" customWidth="1"/>
    <col min="5386" max="5386" width="9.140625" style="24"/>
    <col min="5387" max="5387" width="15.85546875" style="24" customWidth="1"/>
    <col min="5388" max="5388" width="14.7109375" style="24" customWidth="1"/>
    <col min="5389" max="5389" width="15.28515625" style="24" customWidth="1"/>
    <col min="5390" max="5632" width="9.140625" style="24"/>
    <col min="5633" max="5633" width="6.42578125" style="24" customWidth="1"/>
    <col min="5634" max="5634" width="4" style="24" bestFit="1" customWidth="1"/>
    <col min="5635" max="5635" width="5" style="24" bestFit="1" customWidth="1"/>
    <col min="5636" max="5636" width="7" style="24" customWidth="1"/>
    <col min="5637" max="5637" width="65.28515625" style="24" customWidth="1"/>
    <col min="5638" max="5638" width="0" style="24" hidden="1" customWidth="1"/>
    <col min="5639" max="5639" width="14.7109375" style="24" customWidth="1"/>
    <col min="5640" max="5640" width="18.42578125" style="24" customWidth="1"/>
    <col min="5641" max="5641" width="16.85546875" style="24" customWidth="1"/>
    <col min="5642" max="5642" width="9.140625" style="24"/>
    <col min="5643" max="5643" width="15.85546875" style="24" customWidth="1"/>
    <col min="5644" max="5644" width="14.7109375" style="24" customWidth="1"/>
    <col min="5645" max="5645" width="15.28515625" style="24" customWidth="1"/>
    <col min="5646" max="5888" width="9.140625" style="24"/>
    <col min="5889" max="5889" width="6.42578125" style="24" customWidth="1"/>
    <col min="5890" max="5890" width="4" style="24" bestFit="1" customWidth="1"/>
    <col min="5891" max="5891" width="5" style="24" bestFit="1" customWidth="1"/>
    <col min="5892" max="5892" width="7" style="24" customWidth="1"/>
    <col min="5893" max="5893" width="65.28515625" style="24" customWidth="1"/>
    <col min="5894" max="5894" width="0" style="24" hidden="1" customWidth="1"/>
    <col min="5895" max="5895" width="14.7109375" style="24" customWidth="1"/>
    <col min="5896" max="5896" width="18.42578125" style="24" customWidth="1"/>
    <col min="5897" max="5897" width="16.85546875" style="24" customWidth="1"/>
    <col min="5898" max="5898" width="9.140625" style="24"/>
    <col min="5899" max="5899" width="15.85546875" style="24" customWidth="1"/>
    <col min="5900" max="5900" width="14.7109375" style="24" customWidth="1"/>
    <col min="5901" max="5901" width="15.28515625" style="24" customWidth="1"/>
    <col min="5902" max="6144" width="9.140625" style="24"/>
    <col min="6145" max="6145" width="6.42578125" style="24" customWidth="1"/>
    <col min="6146" max="6146" width="4" style="24" bestFit="1" customWidth="1"/>
    <col min="6147" max="6147" width="5" style="24" bestFit="1" customWidth="1"/>
    <col min="6148" max="6148" width="7" style="24" customWidth="1"/>
    <col min="6149" max="6149" width="65.28515625" style="24" customWidth="1"/>
    <col min="6150" max="6150" width="0" style="24" hidden="1" customWidth="1"/>
    <col min="6151" max="6151" width="14.7109375" style="24" customWidth="1"/>
    <col min="6152" max="6152" width="18.42578125" style="24" customWidth="1"/>
    <col min="6153" max="6153" width="16.85546875" style="24" customWidth="1"/>
    <col min="6154" max="6154" width="9.140625" style="24"/>
    <col min="6155" max="6155" width="15.85546875" style="24" customWidth="1"/>
    <col min="6156" max="6156" width="14.7109375" style="24" customWidth="1"/>
    <col min="6157" max="6157" width="15.28515625" style="24" customWidth="1"/>
    <col min="6158" max="6400" width="9.140625" style="24"/>
    <col min="6401" max="6401" width="6.42578125" style="24" customWidth="1"/>
    <col min="6402" max="6402" width="4" style="24" bestFit="1" customWidth="1"/>
    <col min="6403" max="6403" width="5" style="24" bestFit="1" customWidth="1"/>
    <col min="6404" max="6404" width="7" style="24" customWidth="1"/>
    <col min="6405" max="6405" width="65.28515625" style="24" customWidth="1"/>
    <col min="6406" max="6406" width="0" style="24" hidden="1" customWidth="1"/>
    <col min="6407" max="6407" width="14.7109375" style="24" customWidth="1"/>
    <col min="6408" max="6408" width="18.42578125" style="24" customWidth="1"/>
    <col min="6409" max="6409" width="16.85546875" style="24" customWidth="1"/>
    <col min="6410" max="6410" width="9.140625" style="24"/>
    <col min="6411" max="6411" width="15.85546875" style="24" customWidth="1"/>
    <col min="6412" max="6412" width="14.7109375" style="24" customWidth="1"/>
    <col min="6413" max="6413" width="15.28515625" style="24" customWidth="1"/>
    <col min="6414" max="6656" width="9.140625" style="24"/>
    <col min="6657" max="6657" width="6.42578125" style="24" customWidth="1"/>
    <col min="6658" max="6658" width="4" style="24" bestFit="1" customWidth="1"/>
    <col min="6659" max="6659" width="5" style="24" bestFit="1" customWidth="1"/>
    <col min="6660" max="6660" width="7" style="24" customWidth="1"/>
    <col min="6661" max="6661" width="65.28515625" style="24" customWidth="1"/>
    <col min="6662" max="6662" width="0" style="24" hidden="1" customWidth="1"/>
    <col min="6663" max="6663" width="14.7109375" style="24" customWidth="1"/>
    <col min="6664" max="6664" width="18.42578125" style="24" customWidth="1"/>
    <col min="6665" max="6665" width="16.85546875" style="24" customWidth="1"/>
    <col min="6666" max="6666" width="9.140625" style="24"/>
    <col min="6667" max="6667" width="15.85546875" style="24" customWidth="1"/>
    <col min="6668" max="6668" width="14.7109375" style="24" customWidth="1"/>
    <col min="6669" max="6669" width="15.28515625" style="24" customWidth="1"/>
    <col min="6670" max="6912" width="9.140625" style="24"/>
    <col min="6913" max="6913" width="6.42578125" style="24" customWidth="1"/>
    <col min="6914" max="6914" width="4" style="24" bestFit="1" customWidth="1"/>
    <col min="6915" max="6915" width="5" style="24" bestFit="1" customWidth="1"/>
    <col min="6916" max="6916" width="7" style="24" customWidth="1"/>
    <col min="6917" max="6917" width="65.28515625" style="24" customWidth="1"/>
    <col min="6918" max="6918" width="0" style="24" hidden="1" customWidth="1"/>
    <col min="6919" max="6919" width="14.7109375" style="24" customWidth="1"/>
    <col min="6920" max="6920" width="18.42578125" style="24" customWidth="1"/>
    <col min="6921" max="6921" width="16.85546875" style="24" customWidth="1"/>
    <col min="6922" max="6922" width="9.140625" style="24"/>
    <col min="6923" max="6923" width="15.85546875" style="24" customWidth="1"/>
    <col min="6924" max="6924" width="14.7109375" style="24" customWidth="1"/>
    <col min="6925" max="6925" width="15.28515625" style="24" customWidth="1"/>
    <col min="6926" max="7168" width="9.140625" style="24"/>
    <col min="7169" max="7169" width="6.42578125" style="24" customWidth="1"/>
    <col min="7170" max="7170" width="4" style="24" bestFit="1" customWidth="1"/>
    <col min="7171" max="7171" width="5" style="24" bestFit="1" customWidth="1"/>
    <col min="7172" max="7172" width="7" style="24" customWidth="1"/>
    <col min="7173" max="7173" width="65.28515625" style="24" customWidth="1"/>
    <col min="7174" max="7174" width="0" style="24" hidden="1" customWidth="1"/>
    <col min="7175" max="7175" width="14.7109375" style="24" customWidth="1"/>
    <col min="7176" max="7176" width="18.42578125" style="24" customWidth="1"/>
    <col min="7177" max="7177" width="16.85546875" style="24" customWidth="1"/>
    <col min="7178" max="7178" width="9.140625" style="24"/>
    <col min="7179" max="7179" width="15.85546875" style="24" customWidth="1"/>
    <col min="7180" max="7180" width="14.7109375" style="24" customWidth="1"/>
    <col min="7181" max="7181" width="15.28515625" style="24" customWidth="1"/>
    <col min="7182" max="7424" width="9.140625" style="24"/>
    <col min="7425" max="7425" width="6.42578125" style="24" customWidth="1"/>
    <col min="7426" max="7426" width="4" style="24" bestFit="1" customWidth="1"/>
    <col min="7427" max="7427" width="5" style="24" bestFit="1" customWidth="1"/>
    <col min="7428" max="7428" width="7" style="24" customWidth="1"/>
    <col min="7429" max="7429" width="65.28515625" style="24" customWidth="1"/>
    <col min="7430" max="7430" width="0" style="24" hidden="1" customWidth="1"/>
    <col min="7431" max="7431" width="14.7109375" style="24" customWidth="1"/>
    <col min="7432" max="7432" width="18.42578125" style="24" customWidth="1"/>
    <col min="7433" max="7433" width="16.85546875" style="24" customWidth="1"/>
    <col min="7434" max="7434" width="9.140625" style="24"/>
    <col min="7435" max="7435" width="15.85546875" style="24" customWidth="1"/>
    <col min="7436" max="7436" width="14.7109375" style="24" customWidth="1"/>
    <col min="7437" max="7437" width="15.28515625" style="24" customWidth="1"/>
    <col min="7438" max="7680" width="9.140625" style="24"/>
    <col min="7681" max="7681" width="6.42578125" style="24" customWidth="1"/>
    <col min="7682" max="7682" width="4" style="24" bestFit="1" customWidth="1"/>
    <col min="7683" max="7683" width="5" style="24" bestFit="1" customWidth="1"/>
    <col min="7684" max="7684" width="7" style="24" customWidth="1"/>
    <col min="7685" max="7685" width="65.28515625" style="24" customWidth="1"/>
    <col min="7686" max="7686" width="0" style="24" hidden="1" customWidth="1"/>
    <col min="7687" max="7687" width="14.7109375" style="24" customWidth="1"/>
    <col min="7688" max="7688" width="18.42578125" style="24" customWidth="1"/>
    <col min="7689" max="7689" width="16.85546875" style="24" customWidth="1"/>
    <col min="7690" max="7690" width="9.140625" style="24"/>
    <col min="7691" max="7691" width="15.85546875" style="24" customWidth="1"/>
    <col min="7692" max="7692" width="14.7109375" style="24" customWidth="1"/>
    <col min="7693" max="7693" width="15.28515625" style="24" customWidth="1"/>
    <col min="7694" max="7936" width="9.140625" style="24"/>
    <col min="7937" max="7937" width="6.42578125" style="24" customWidth="1"/>
    <col min="7938" max="7938" width="4" style="24" bestFit="1" customWidth="1"/>
    <col min="7939" max="7939" width="5" style="24" bestFit="1" customWidth="1"/>
    <col min="7940" max="7940" width="7" style="24" customWidth="1"/>
    <col min="7941" max="7941" width="65.28515625" style="24" customWidth="1"/>
    <col min="7942" max="7942" width="0" style="24" hidden="1" customWidth="1"/>
    <col min="7943" max="7943" width="14.7109375" style="24" customWidth="1"/>
    <col min="7944" max="7944" width="18.42578125" style="24" customWidth="1"/>
    <col min="7945" max="7945" width="16.85546875" style="24" customWidth="1"/>
    <col min="7946" max="7946" width="9.140625" style="24"/>
    <col min="7947" max="7947" width="15.85546875" style="24" customWidth="1"/>
    <col min="7948" max="7948" width="14.7109375" style="24" customWidth="1"/>
    <col min="7949" max="7949" width="15.28515625" style="24" customWidth="1"/>
    <col min="7950" max="8192" width="9.140625" style="24"/>
    <col min="8193" max="8193" width="6.42578125" style="24" customWidth="1"/>
    <col min="8194" max="8194" width="4" style="24" bestFit="1" customWidth="1"/>
    <col min="8195" max="8195" width="5" style="24" bestFit="1" customWidth="1"/>
    <col min="8196" max="8196" width="7" style="24" customWidth="1"/>
    <col min="8197" max="8197" width="65.28515625" style="24" customWidth="1"/>
    <col min="8198" max="8198" width="0" style="24" hidden="1" customWidth="1"/>
    <col min="8199" max="8199" width="14.7109375" style="24" customWidth="1"/>
    <col min="8200" max="8200" width="18.42578125" style="24" customWidth="1"/>
    <col min="8201" max="8201" width="16.85546875" style="24" customWidth="1"/>
    <col min="8202" max="8202" width="9.140625" style="24"/>
    <col min="8203" max="8203" width="15.85546875" style="24" customWidth="1"/>
    <col min="8204" max="8204" width="14.7109375" style="24" customWidth="1"/>
    <col min="8205" max="8205" width="15.28515625" style="24" customWidth="1"/>
    <col min="8206" max="8448" width="9.140625" style="24"/>
    <col min="8449" max="8449" width="6.42578125" style="24" customWidth="1"/>
    <col min="8450" max="8450" width="4" style="24" bestFit="1" customWidth="1"/>
    <col min="8451" max="8451" width="5" style="24" bestFit="1" customWidth="1"/>
    <col min="8452" max="8452" width="7" style="24" customWidth="1"/>
    <col min="8453" max="8453" width="65.28515625" style="24" customWidth="1"/>
    <col min="8454" max="8454" width="0" style="24" hidden="1" customWidth="1"/>
    <col min="8455" max="8455" width="14.7109375" style="24" customWidth="1"/>
    <col min="8456" max="8456" width="18.42578125" style="24" customWidth="1"/>
    <col min="8457" max="8457" width="16.85546875" style="24" customWidth="1"/>
    <col min="8458" max="8458" width="9.140625" style="24"/>
    <col min="8459" max="8459" width="15.85546875" style="24" customWidth="1"/>
    <col min="8460" max="8460" width="14.7109375" style="24" customWidth="1"/>
    <col min="8461" max="8461" width="15.28515625" style="24" customWidth="1"/>
    <col min="8462" max="8704" width="9.140625" style="24"/>
    <col min="8705" max="8705" width="6.42578125" style="24" customWidth="1"/>
    <col min="8706" max="8706" width="4" style="24" bestFit="1" customWidth="1"/>
    <col min="8707" max="8707" width="5" style="24" bestFit="1" customWidth="1"/>
    <col min="8708" max="8708" width="7" style="24" customWidth="1"/>
    <col min="8709" max="8709" width="65.28515625" style="24" customWidth="1"/>
    <col min="8710" max="8710" width="0" style="24" hidden="1" customWidth="1"/>
    <col min="8711" max="8711" width="14.7109375" style="24" customWidth="1"/>
    <col min="8712" max="8712" width="18.42578125" style="24" customWidth="1"/>
    <col min="8713" max="8713" width="16.85546875" style="24" customWidth="1"/>
    <col min="8714" max="8714" width="9.140625" style="24"/>
    <col min="8715" max="8715" width="15.85546875" style="24" customWidth="1"/>
    <col min="8716" max="8716" width="14.7109375" style="24" customWidth="1"/>
    <col min="8717" max="8717" width="15.28515625" style="24" customWidth="1"/>
    <col min="8718" max="8960" width="9.140625" style="24"/>
    <col min="8961" max="8961" width="6.42578125" style="24" customWidth="1"/>
    <col min="8962" max="8962" width="4" style="24" bestFit="1" customWidth="1"/>
    <col min="8963" max="8963" width="5" style="24" bestFit="1" customWidth="1"/>
    <col min="8964" max="8964" width="7" style="24" customWidth="1"/>
    <col min="8965" max="8965" width="65.28515625" style="24" customWidth="1"/>
    <col min="8966" max="8966" width="0" style="24" hidden="1" customWidth="1"/>
    <col min="8967" max="8967" width="14.7109375" style="24" customWidth="1"/>
    <col min="8968" max="8968" width="18.42578125" style="24" customWidth="1"/>
    <col min="8969" max="8969" width="16.85546875" style="24" customWidth="1"/>
    <col min="8970" max="8970" width="9.140625" style="24"/>
    <col min="8971" max="8971" width="15.85546875" style="24" customWidth="1"/>
    <col min="8972" max="8972" width="14.7109375" style="24" customWidth="1"/>
    <col min="8973" max="8973" width="15.28515625" style="24" customWidth="1"/>
    <col min="8974" max="9216" width="9.140625" style="24"/>
    <col min="9217" max="9217" width="6.42578125" style="24" customWidth="1"/>
    <col min="9218" max="9218" width="4" style="24" bestFit="1" customWidth="1"/>
    <col min="9219" max="9219" width="5" style="24" bestFit="1" customWidth="1"/>
    <col min="9220" max="9220" width="7" style="24" customWidth="1"/>
    <col min="9221" max="9221" width="65.28515625" style="24" customWidth="1"/>
    <col min="9222" max="9222" width="0" style="24" hidden="1" customWidth="1"/>
    <col min="9223" max="9223" width="14.7109375" style="24" customWidth="1"/>
    <col min="9224" max="9224" width="18.42578125" style="24" customWidth="1"/>
    <col min="9225" max="9225" width="16.85546875" style="24" customWidth="1"/>
    <col min="9226" max="9226" width="9.140625" style="24"/>
    <col min="9227" max="9227" width="15.85546875" style="24" customWidth="1"/>
    <col min="9228" max="9228" width="14.7109375" style="24" customWidth="1"/>
    <col min="9229" max="9229" width="15.28515625" style="24" customWidth="1"/>
    <col min="9230" max="9472" width="9.140625" style="24"/>
    <col min="9473" max="9473" width="6.42578125" style="24" customWidth="1"/>
    <col min="9474" max="9474" width="4" style="24" bestFit="1" customWidth="1"/>
    <col min="9475" max="9475" width="5" style="24" bestFit="1" customWidth="1"/>
    <col min="9476" max="9476" width="7" style="24" customWidth="1"/>
    <col min="9477" max="9477" width="65.28515625" style="24" customWidth="1"/>
    <col min="9478" max="9478" width="0" style="24" hidden="1" customWidth="1"/>
    <col min="9479" max="9479" width="14.7109375" style="24" customWidth="1"/>
    <col min="9480" max="9480" width="18.42578125" style="24" customWidth="1"/>
    <col min="9481" max="9481" width="16.85546875" style="24" customWidth="1"/>
    <col min="9482" max="9482" width="9.140625" style="24"/>
    <col min="9483" max="9483" width="15.85546875" style="24" customWidth="1"/>
    <col min="9484" max="9484" width="14.7109375" style="24" customWidth="1"/>
    <col min="9485" max="9485" width="15.28515625" style="24" customWidth="1"/>
    <col min="9486" max="9728" width="9.140625" style="24"/>
    <col min="9729" max="9729" width="6.42578125" style="24" customWidth="1"/>
    <col min="9730" max="9730" width="4" style="24" bestFit="1" customWidth="1"/>
    <col min="9731" max="9731" width="5" style="24" bestFit="1" customWidth="1"/>
    <col min="9732" max="9732" width="7" style="24" customWidth="1"/>
    <col min="9733" max="9733" width="65.28515625" style="24" customWidth="1"/>
    <col min="9734" max="9734" width="0" style="24" hidden="1" customWidth="1"/>
    <col min="9735" max="9735" width="14.7109375" style="24" customWidth="1"/>
    <col min="9736" max="9736" width="18.42578125" style="24" customWidth="1"/>
    <col min="9737" max="9737" width="16.85546875" style="24" customWidth="1"/>
    <col min="9738" max="9738" width="9.140625" style="24"/>
    <col min="9739" max="9739" width="15.85546875" style="24" customWidth="1"/>
    <col min="9740" max="9740" width="14.7109375" style="24" customWidth="1"/>
    <col min="9741" max="9741" width="15.28515625" style="24" customWidth="1"/>
    <col min="9742" max="9984" width="9.140625" style="24"/>
    <col min="9985" max="9985" width="6.42578125" style="24" customWidth="1"/>
    <col min="9986" max="9986" width="4" style="24" bestFit="1" customWidth="1"/>
    <col min="9987" max="9987" width="5" style="24" bestFit="1" customWidth="1"/>
    <col min="9988" max="9988" width="7" style="24" customWidth="1"/>
    <col min="9989" max="9989" width="65.28515625" style="24" customWidth="1"/>
    <col min="9990" max="9990" width="0" style="24" hidden="1" customWidth="1"/>
    <col min="9991" max="9991" width="14.7109375" style="24" customWidth="1"/>
    <col min="9992" max="9992" width="18.42578125" style="24" customWidth="1"/>
    <col min="9993" max="9993" width="16.85546875" style="24" customWidth="1"/>
    <col min="9994" max="9994" width="9.140625" style="24"/>
    <col min="9995" max="9995" width="15.85546875" style="24" customWidth="1"/>
    <col min="9996" max="9996" width="14.7109375" style="24" customWidth="1"/>
    <col min="9997" max="9997" width="15.28515625" style="24" customWidth="1"/>
    <col min="9998" max="10240" width="9.140625" style="24"/>
    <col min="10241" max="10241" width="6.42578125" style="24" customWidth="1"/>
    <col min="10242" max="10242" width="4" style="24" bestFit="1" customWidth="1"/>
    <col min="10243" max="10243" width="5" style="24" bestFit="1" customWidth="1"/>
    <col min="10244" max="10244" width="7" style="24" customWidth="1"/>
    <col min="10245" max="10245" width="65.28515625" style="24" customWidth="1"/>
    <col min="10246" max="10246" width="0" style="24" hidden="1" customWidth="1"/>
    <col min="10247" max="10247" width="14.7109375" style="24" customWidth="1"/>
    <col min="10248" max="10248" width="18.42578125" style="24" customWidth="1"/>
    <col min="10249" max="10249" width="16.85546875" style="24" customWidth="1"/>
    <col min="10250" max="10250" width="9.140625" style="24"/>
    <col min="10251" max="10251" width="15.85546875" style="24" customWidth="1"/>
    <col min="10252" max="10252" width="14.7109375" style="24" customWidth="1"/>
    <col min="10253" max="10253" width="15.28515625" style="24" customWidth="1"/>
    <col min="10254" max="10496" width="9.140625" style="24"/>
    <col min="10497" max="10497" width="6.42578125" style="24" customWidth="1"/>
    <col min="10498" max="10498" width="4" style="24" bestFit="1" customWidth="1"/>
    <col min="10499" max="10499" width="5" style="24" bestFit="1" customWidth="1"/>
    <col min="10500" max="10500" width="7" style="24" customWidth="1"/>
    <col min="10501" max="10501" width="65.28515625" style="24" customWidth="1"/>
    <col min="10502" max="10502" width="0" style="24" hidden="1" customWidth="1"/>
    <col min="10503" max="10503" width="14.7109375" style="24" customWidth="1"/>
    <col min="10504" max="10504" width="18.42578125" style="24" customWidth="1"/>
    <col min="10505" max="10505" width="16.85546875" style="24" customWidth="1"/>
    <col min="10506" max="10506" width="9.140625" style="24"/>
    <col min="10507" max="10507" width="15.85546875" style="24" customWidth="1"/>
    <col min="10508" max="10508" width="14.7109375" style="24" customWidth="1"/>
    <col min="10509" max="10509" width="15.28515625" style="24" customWidth="1"/>
    <col min="10510" max="10752" width="9.140625" style="24"/>
    <col min="10753" max="10753" width="6.42578125" style="24" customWidth="1"/>
    <col min="10754" max="10754" width="4" style="24" bestFit="1" customWidth="1"/>
    <col min="10755" max="10755" width="5" style="24" bestFit="1" customWidth="1"/>
    <col min="10756" max="10756" width="7" style="24" customWidth="1"/>
    <col min="10757" max="10757" width="65.28515625" style="24" customWidth="1"/>
    <col min="10758" max="10758" width="0" style="24" hidden="1" customWidth="1"/>
    <col min="10759" max="10759" width="14.7109375" style="24" customWidth="1"/>
    <col min="10760" max="10760" width="18.42578125" style="24" customWidth="1"/>
    <col min="10761" max="10761" width="16.85546875" style="24" customWidth="1"/>
    <col min="10762" max="10762" width="9.140625" style="24"/>
    <col min="10763" max="10763" width="15.85546875" style="24" customWidth="1"/>
    <col min="10764" max="10764" width="14.7109375" style="24" customWidth="1"/>
    <col min="10765" max="10765" width="15.28515625" style="24" customWidth="1"/>
    <col min="10766" max="11008" width="9.140625" style="24"/>
    <col min="11009" max="11009" width="6.42578125" style="24" customWidth="1"/>
    <col min="11010" max="11010" width="4" style="24" bestFit="1" customWidth="1"/>
    <col min="11011" max="11011" width="5" style="24" bestFit="1" customWidth="1"/>
    <col min="11012" max="11012" width="7" style="24" customWidth="1"/>
    <col min="11013" max="11013" width="65.28515625" style="24" customWidth="1"/>
    <col min="11014" max="11014" width="0" style="24" hidden="1" customWidth="1"/>
    <col min="11015" max="11015" width="14.7109375" style="24" customWidth="1"/>
    <col min="11016" max="11016" width="18.42578125" style="24" customWidth="1"/>
    <col min="11017" max="11017" width="16.85546875" style="24" customWidth="1"/>
    <col min="11018" max="11018" width="9.140625" style="24"/>
    <col min="11019" max="11019" width="15.85546875" style="24" customWidth="1"/>
    <col min="11020" max="11020" width="14.7109375" style="24" customWidth="1"/>
    <col min="11021" max="11021" width="15.28515625" style="24" customWidth="1"/>
    <col min="11022" max="11264" width="9.140625" style="24"/>
    <col min="11265" max="11265" width="6.42578125" style="24" customWidth="1"/>
    <col min="11266" max="11266" width="4" style="24" bestFit="1" customWidth="1"/>
    <col min="11267" max="11267" width="5" style="24" bestFit="1" customWidth="1"/>
    <col min="11268" max="11268" width="7" style="24" customWidth="1"/>
    <col min="11269" max="11269" width="65.28515625" style="24" customWidth="1"/>
    <col min="11270" max="11270" width="0" style="24" hidden="1" customWidth="1"/>
    <col min="11271" max="11271" width="14.7109375" style="24" customWidth="1"/>
    <col min="11272" max="11272" width="18.42578125" style="24" customWidth="1"/>
    <col min="11273" max="11273" width="16.85546875" style="24" customWidth="1"/>
    <col min="11274" max="11274" width="9.140625" style="24"/>
    <col min="11275" max="11275" width="15.85546875" style="24" customWidth="1"/>
    <col min="11276" max="11276" width="14.7109375" style="24" customWidth="1"/>
    <col min="11277" max="11277" width="15.28515625" style="24" customWidth="1"/>
    <col min="11278" max="11520" width="9.140625" style="24"/>
    <col min="11521" max="11521" width="6.42578125" style="24" customWidth="1"/>
    <col min="11522" max="11522" width="4" style="24" bestFit="1" customWidth="1"/>
    <col min="11523" max="11523" width="5" style="24" bestFit="1" customWidth="1"/>
    <col min="11524" max="11524" width="7" style="24" customWidth="1"/>
    <col min="11525" max="11525" width="65.28515625" style="24" customWidth="1"/>
    <col min="11526" max="11526" width="0" style="24" hidden="1" customWidth="1"/>
    <col min="11527" max="11527" width="14.7109375" style="24" customWidth="1"/>
    <col min="11528" max="11528" width="18.42578125" style="24" customWidth="1"/>
    <col min="11529" max="11529" width="16.85546875" style="24" customWidth="1"/>
    <col min="11530" max="11530" width="9.140625" style="24"/>
    <col min="11531" max="11531" width="15.85546875" style="24" customWidth="1"/>
    <col min="11532" max="11532" width="14.7109375" style="24" customWidth="1"/>
    <col min="11533" max="11533" width="15.28515625" style="24" customWidth="1"/>
    <col min="11534" max="11776" width="9.140625" style="24"/>
    <col min="11777" max="11777" width="6.42578125" style="24" customWidth="1"/>
    <col min="11778" max="11778" width="4" style="24" bestFit="1" customWidth="1"/>
    <col min="11779" max="11779" width="5" style="24" bestFit="1" customWidth="1"/>
    <col min="11780" max="11780" width="7" style="24" customWidth="1"/>
    <col min="11781" max="11781" width="65.28515625" style="24" customWidth="1"/>
    <col min="11782" max="11782" width="0" style="24" hidden="1" customWidth="1"/>
    <col min="11783" max="11783" width="14.7109375" style="24" customWidth="1"/>
    <col min="11784" max="11784" width="18.42578125" style="24" customWidth="1"/>
    <col min="11785" max="11785" width="16.85546875" style="24" customWidth="1"/>
    <col min="11786" max="11786" width="9.140625" style="24"/>
    <col min="11787" max="11787" width="15.85546875" style="24" customWidth="1"/>
    <col min="11788" max="11788" width="14.7109375" style="24" customWidth="1"/>
    <col min="11789" max="11789" width="15.28515625" style="24" customWidth="1"/>
    <col min="11790" max="12032" width="9.140625" style="24"/>
    <col min="12033" max="12033" width="6.42578125" style="24" customWidth="1"/>
    <col min="12034" max="12034" width="4" style="24" bestFit="1" customWidth="1"/>
    <col min="12035" max="12035" width="5" style="24" bestFit="1" customWidth="1"/>
    <col min="12036" max="12036" width="7" style="24" customWidth="1"/>
    <col min="12037" max="12037" width="65.28515625" style="24" customWidth="1"/>
    <col min="12038" max="12038" width="0" style="24" hidden="1" customWidth="1"/>
    <col min="12039" max="12039" width="14.7109375" style="24" customWidth="1"/>
    <col min="12040" max="12040" width="18.42578125" style="24" customWidth="1"/>
    <col min="12041" max="12041" width="16.85546875" style="24" customWidth="1"/>
    <col min="12042" max="12042" width="9.140625" style="24"/>
    <col min="12043" max="12043" width="15.85546875" style="24" customWidth="1"/>
    <col min="12044" max="12044" width="14.7109375" style="24" customWidth="1"/>
    <col min="12045" max="12045" width="15.28515625" style="24" customWidth="1"/>
    <col min="12046" max="12288" width="9.140625" style="24"/>
    <col min="12289" max="12289" width="6.42578125" style="24" customWidth="1"/>
    <col min="12290" max="12290" width="4" style="24" bestFit="1" customWidth="1"/>
    <col min="12291" max="12291" width="5" style="24" bestFit="1" customWidth="1"/>
    <col min="12292" max="12292" width="7" style="24" customWidth="1"/>
    <col min="12293" max="12293" width="65.28515625" style="24" customWidth="1"/>
    <col min="12294" max="12294" width="0" style="24" hidden="1" customWidth="1"/>
    <col min="12295" max="12295" width="14.7109375" style="24" customWidth="1"/>
    <col min="12296" max="12296" width="18.42578125" style="24" customWidth="1"/>
    <col min="12297" max="12297" width="16.85546875" style="24" customWidth="1"/>
    <col min="12298" max="12298" width="9.140625" style="24"/>
    <col min="12299" max="12299" width="15.85546875" style="24" customWidth="1"/>
    <col min="12300" max="12300" width="14.7109375" style="24" customWidth="1"/>
    <col min="12301" max="12301" width="15.28515625" style="24" customWidth="1"/>
    <col min="12302" max="12544" width="9.140625" style="24"/>
    <col min="12545" max="12545" width="6.42578125" style="24" customWidth="1"/>
    <col min="12546" max="12546" width="4" style="24" bestFit="1" customWidth="1"/>
    <col min="12547" max="12547" width="5" style="24" bestFit="1" customWidth="1"/>
    <col min="12548" max="12548" width="7" style="24" customWidth="1"/>
    <col min="12549" max="12549" width="65.28515625" style="24" customWidth="1"/>
    <col min="12550" max="12550" width="0" style="24" hidden="1" customWidth="1"/>
    <col min="12551" max="12551" width="14.7109375" style="24" customWidth="1"/>
    <col min="12552" max="12552" width="18.42578125" style="24" customWidth="1"/>
    <col min="12553" max="12553" width="16.85546875" style="24" customWidth="1"/>
    <col min="12554" max="12554" width="9.140625" style="24"/>
    <col min="12555" max="12555" width="15.85546875" style="24" customWidth="1"/>
    <col min="12556" max="12556" width="14.7109375" style="24" customWidth="1"/>
    <col min="12557" max="12557" width="15.28515625" style="24" customWidth="1"/>
    <col min="12558" max="12800" width="9.140625" style="24"/>
    <col min="12801" max="12801" width="6.42578125" style="24" customWidth="1"/>
    <col min="12802" max="12802" width="4" style="24" bestFit="1" customWidth="1"/>
    <col min="12803" max="12803" width="5" style="24" bestFit="1" customWidth="1"/>
    <col min="12804" max="12804" width="7" style="24" customWidth="1"/>
    <col min="12805" max="12805" width="65.28515625" style="24" customWidth="1"/>
    <col min="12806" max="12806" width="0" style="24" hidden="1" customWidth="1"/>
    <col min="12807" max="12807" width="14.7109375" style="24" customWidth="1"/>
    <col min="12808" max="12808" width="18.42578125" style="24" customWidth="1"/>
    <col min="12809" max="12809" width="16.85546875" style="24" customWidth="1"/>
    <col min="12810" max="12810" width="9.140625" style="24"/>
    <col min="12811" max="12811" width="15.85546875" style="24" customWidth="1"/>
    <col min="12812" max="12812" width="14.7109375" style="24" customWidth="1"/>
    <col min="12813" max="12813" width="15.28515625" style="24" customWidth="1"/>
    <col min="12814" max="13056" width="9.140625" style="24"/>
    <col min="13057" max="13057" width="6.42578125" style="24" customWidth="1"/>
    <col min="13058" max="13058" width="4" style="24" bestFit="1" customWidth="1"/>
    <col min="13059" max="13059" width="5" style="24" bestFit="1" customWidth="1"/>
    <col min="13060" max="13060" width="7" style="24" customWidth="1"/>
    <col min="13061" max="13061" width="65.28515625" style="24" customWidth="1"/>
    <col min="13062" max="13062" width="0" style="24" hidden="1" customWidth="1"/>
    <col min="13063" max="13063" width="14.7109375" style="24" customWidth="1"/>
    <col min="13064" max="13064" width="18.42578125" style="24" customWidth="1"/>
    <col min="13065" max="13065" width="16.85546875" style="24" customWidth="1"/>
    <col min="13066" max="13066" width="9.140625" style="24"/>
    <col min="13067" max="13067" width="15.85546875" style="24" customWidth="1"/>
    <col min="13068" max="13068" width="14.7109375" style="24" customWidth="1"/>
    <col min="13069" max="13069" width="15.28515625" style="24" customWidth="1"/>
    <col min="13070" max="13312" width="9.140625" style="24"/>
    <col min="13313" max="13313" width="6.42578125" style="24" customWidth="1"/>
    <col min="13314" max="13314" width="4" style="24" bestFit="1" customWidth="1"/>
    <col min="13315" max="13315" width="5" style="24" bestFit="1" customWidth="1"/>
    <col min="13316" max="13316" width="7" style="24" customWidth="1"/>
    <col min="13317" max="13317" width="65.28515625" style="24" customWidth="1"/>
    <col min="13318" max="13318" width="0" style="24" hidden="1" customWidth="1"/>
    <col min="13319" max="13319" width="14.7109375" style="24" customWidth="1"/>
    <col min="13320" max="13320" width="18.42578125" style="24" customWidth="1"/>
    <col min="13321" max="13321" width="16.85546875" style="24" customWidth="1"/>
    <col min="13322" max="13322" width="9.140625" style="24"/>
    <col min="13323" max="13323" width="15.85546875" style="24" customWidth="1"/>
    <col min="13324" max="13324" width="14.7109375" style="24" customWidth="1"/>
    <col min="13325" max="13325" width="15.28515625" style="24" customWidth="1"/>
    <col min="13326" max="13568" width="9.140625" style="24"/>
    <col min="13569" max="13569" width="6.42578125" style="24" customWidth="1"/>
    <col min="13570" max="13570" width="4" style="24" bestFit="1" customWidth="1"/>
    <col min="13571" max="13571" width="5" style="24" bestFit="1" customWidth="1"/>
    <col min="13572" max="13572" width="7" style="24" customWidth="1"/>
    <col min="13573" max="13573" width="65.28515625" style="24" customWidth="1"/>
    <col min="13574" max="13574" width="0" style="24" hidden="1" customWidth="1"/>
    <col min="13575" max="13575" width="14.7109375" style="24" customWidth="1"/>
    <col min="13576" max="13576" width="18.42578125" style="24" customWidth="1"/>
    <col min="13577" max="13577" width="16.85546875" style="24" customWidth="1"/>
    <col min="13578" max="13578" width="9.140625" style="24"/>
    <col min="13579" max="13579" width="15.85546875" style="24" customWidth="1"/>
    <col min="13580" max="13580" width="14.7109375" style="24" customWidth="1"/>
    <col min="13581" max="13581" width="15.28515625" style="24" customWidth="1"/>
    <col min="13582" max="13824" width="9.140625" style="24"/>
    <col min="13825" max="13825" width="6.42578125" style="24" customWidth="1"/>
    <col min="13826" max="13826" width="4" style="24" bestFit="1" customWidth="1"/>
    <col min="13827" max="13827" width="5" style="24" bestFit="1" customWidth="1"/>
    <col min="13828" max="13828" width="7" style="24" customWidth="1"/>
    <col min="13829" max="13829" width="65.28515625" style="24" customWidth="1"/>
    <col min="13830" max="13830" width="0" style="24" hidden="1" customWidth="1"/>
    <col min="13831" max="13831" width="14.7109375" style="24" customWidth="1"/>
    <col min="13832" max="13832" width="18.42578125" style="24" customWidth="1"/>
    <col min="13833" max="13833" width="16.85546875" style="24" customWidth="1"/>
    <col min="13834" max="13834" width="9.140625" style="24"/>
    <col min="13835" max="13835" width="15.85546875" style="24" customWidth="1"/>
    <col min="13836" max="13836" width="14.7109375" style="24" customWidth="1"/>
    <col min="13837" max="13837" width="15.28515625" style="24" customWidth="1"/>
    <col min="13838" max="14080" width="9.140625" style="24"/>
    <col min="14081" max="14081" width="6.42578125" style="24" customWidth="1"/>
    <col min="14082" max="14082" width="4" style="24" bestFit="1" customWidth="1"/>
    <col min="14083" max="14083" width="5" style="24" bestFit="1" customWidth="1"/>
    <col min="14084" max="14084" width="7" style="24" customWidth="1"/>
    <col min="14085" max="14085" width="65.28515625" style="24" customWidth="1"/>
    <col min="14086" max="14086" width="0" style="24" hidden="1" customWidth="1"/>
    <col min="14087" max="14087" width="14.7109375" style="24" customWidth="1"/>
    <col min="14088" max="14088" width="18.42578125" style="24" customWidth="1"/>
    <col min="14089" max="14089" width="16.85546875" style="24" customWidth="1"/>
    <col min="14090" max="14090" width="9.140625" style="24"/>
    <col min="14091" max="14091" width="15.85546875" style="24" customWidth="1"/>
    <col min="14092" max="14092" width="14.7109375" style="24" customWidth="1"/>
    <col min="14093" max="14093" width="15.28515625" style="24" customWidth="1"/>
    <col min="14094" max="14336" width="9.140625" style="24"/>
    <col min="14337" max="14337" width="6.42578125" style="24" customWidth="1"/>
    <col min="14338" max="14338" width="4" style="24" bestFit="1" customWidth="1"/>
    <col min="14339" max="14339" width="5" style="24" bestFit="1" customWidth="1"/>
    <col min="14340" max="14340" width="7" style="24" customWidth="1"/>
    <col min="14341" max="14341" width="65.28515625" style="24" customWidth="1"/>
    <col min="14342" max="14342" width="0" style="24" hidden="1" customWidth="1"/>
    <col min="14343" max="14343" width="14.7109375" style="24" customWidth="1"/>
    <col min="14344" max="14344" width="18.42578125" style="24" customWidth="1"/>
    <col min="14345" max="14345" width="16.85546875" style="24" customWidth="1"/>
    <col min="14346" max="14346" width="9.140625" style="24"/>
    <col min="14347" max="14347" width="15.85546875" style="24" customWidth="1"/>
    <col min="14348" max="14348" width="14.7109375" style="24" customWidth="1"/>
    <col min="14349" max="14349" width="15.28515625" style="24" customWidth="1"/>
    <col min="14350" max="14592" width="9.140625" style="24"/>
    <col min="14593" max="14593" width="6.42578125" style="24" customWidth="1"/>
    <col min="14594" max="14594" width="4" style="24" bestFit="1" customWidth="1"/>
    <col min="14595" max="14595" width="5" style="24" bestFit="1" customWidth="1"/>
    <col min="14596" max="14596" width="7" style="24" customWidth="1"/>
    <col min="14597" max="14597" width="65.28515625" style="24" customWidth="1"/>
    <col min="14598" max="14598" width="0" style="24" hidden="1" customWidth="1"/>
    <col min="14599" max="14599" width="14.7109375" style="24" customWidth="1"/>
    <col min="14600" max="14600" width="18.42578125" style="24" customWidth="1"/>
    <col min="14601" max="14601" width="16.85546875" style="24" customWidth="1"/>
    <col min="14602" max="14602" width="9.140625" style="24"/>
    <col min="14603" max="14603" width="15.85546875" style="24" customWidth="1"/>
    <col min="14604" max="14604" width="14.7109375" style="24" customWidth="1"/>
    <col min="14605" max="14605" width="15.28515625" style="24" customWidth="1"/>
    <col min="14606" max="14848" width="9.140625" style="24"/>
    <col min="14849" max="14849" width="6.42578125" style="24" customWidth="1"/>
    <col min="14850" max="14850" width="4" style="24" bestFit="1" customWidth="1"/>
    <col min="14851" max="14851" width="5" style="24" bestFit="1" customWidth="1"/>
    <col min="14852" max="14852" width="7" style="24" customWidth="1"/>
    <col min="14853" max="14853" width="65.28515625" style="24" customWidth="1"/>
    <col min="14854" max="14854" width="0" style="24" hidden="1" customWidth="1"/>
    <col min="14855" max="14855" width="14.7109375" style="24" customWidth="1"/>
    <col min="14856" max="14856" width="18.42578125" style="24" customWidth="1"/>
    <col min="14857" max="14857" width="16.85546875" style="24" customWidth="1"/>
    <col min="14858" max="14858" width="9.140625" style="24"/>
    <col min="14859" max="14859" width="15.85546875" style="24" customWidth="1"/>
    <col min="14860" max="14860" width="14.7109375" style="24" customWidth="1"/>
    <col min="14861" max="14861" width="15.28515625" style="24" customWidth="1"/>
    <col min="14862" max="15104" width="9.140625" style="24"/>
    <col min="15105" max="15105" width="6.42578125" style="24" customWidth="1"/>
    <col min="15106" max="15106" width="4" style="24" bestFit="1" customWidth="1"/>
    <col min="15107" max="15107" width="5" style="24" bestFit="1" customWidth="1"/>
    <col min="15108" max="15108" width="7" style="24" customWidth="1"/>
    <col min="15109" max="15109" width="65.28515625" style="24" customWidth="1"/>
    <col min="15110" max="15110" width="0" style="24" hidden="1" customWidth="1"/>
    <col min="15111" max="15111" width="14.7109375" style="24" customWidth="1"/>
    <col min="15112" max="15112" width="18.42578125" style="24" customWidth="1"/>
    <col min="15113" max="15113" width="16.85546875" style="24" customWidth="1"/>
    <col min="15114" max="15114" width="9.140625" style="24"/>
    <col min="15115" max="15115" width="15.85546875" style="24" customWidth="1"/>
    <col min="15116" max="15116" width="14.7109375" style="24" customWidth="1"/>
    <col min="15117" max="15117" width="15.28515625" style="24" customWidth="1"/>
    <col min="15118" max="15360" width="9.140625" style="24"/>
    <col min="15361" max="15361" width="6.42578125" style="24" customWidth="1"/>
    <col min="15362" max="15362" width="4" style="24" bestFit="1" customWidth="1"/>
    <col min="15363" max="15363" width="5" style="24" bestFit="1" customWidth="1"/>
    <col min="15364" max="15364" width="7" style="24" customWidth="1"/>
    <col min="15365" max="15365" width="65.28515625" style="24" customWidth="1"/>
    <col min="15366" max="15366" width="0" style="24" hidden="1" customWidth="1"/>
    <col min="15367" max="15367" width="14.7109375" style="24" customWidth="1"/>
    <col min="15368" max="15368" width="18.42578125" style="24" customWidth="1"/>
    <col min="15369" max="15369" width="16.85546875" style="24" customWidth="1"/>
    <col min="15370" max="15370" width="9.140625" style="24"/>
    <col min="15371" max="15371" width="15.85546875" style="24" customWidth="1"/>
    <col min="15372" max="15372" width="14.7109375" style="24" customWidth="1"/>
    <col min="15373" max="15373" width="15.28515625" style="24" customWidth="1"/>
    <col min="15374" max="15616" width="9.140625" style="24"/>
    <col min="15617" max="15617" width="6.42578125" style="24" customWidth="1"/>
    <col min="15618" max="15618" width="4" style="24" bestFit="1" customWidth="1"/>
    <col min="15619" max="15619" width="5" style="24" bestFit="1" customWidth="1"/>
    <col min="15620" max="15620" width="7" style="24" customWidth="1"/>
    <col min="15621" max="15621" width="65.28515625" style="24" customWidth="1"/>
    <col min="15622" max="15622" width="0" style="24" hidden="1" customWidth="1"/>
    <col min="15623" max="15623" width="14.7109375" style="24" customWidth="1"/>
    <col min="15624" max="15624" width="18.42578125" style="24" customWidth="1"/>
    <col min="15625" max="15625" width="16.85546875" style="24" customWidth="1"/>
    <col min="15626" max="15626" width="9.140625" style="24"/>
    <col min="15627" max="15627" width="15.85546875" style="24" customWidth="1"/>
    <col min="15628" max="15628" width="14.7109375" style="24" customWidth="1"/>
    <col min="15629" max="15629" width="15.28515625" style="24" customWidth="1"/>
    <col min="15630" max="15872" width="9.140625" style="24"/>
    <col min="15873" max="15873" width="6.42578125" style="24" customWidth="1"/>
    <col min="15874" max="15874" width="4" style="24" bestFit="1" customWidth="1"/>
    <col min="15875" max="15875" width="5" style="24" bestFit="1" customWidth="1"/>
    <col min="15876" max="15876" width="7" style="24" customWidth="1"/>
    <col min="15877" max="15877" width="65.28515625" style="24" customWidth="1"/>
    <col min="15878" max="15878" width="0" style="24" hidden="1" customWidth="1"/>
    <col min="15879" max="15879" width="14.7109375" style="24" customWidth="1"/>
    <col min="15880" max="15880" width="18.42578125" style="24" customWidth="1"/>
    <col min="15881" max="15881" width="16.85546875" style="24" customWidth="1"/>
    <col min="15882" max="15882" width="9.140625" style="24"/>
    <col min="15883" max="15883" width="15.85546875" style="24" customWidth="1"/>
    <col min="15884" max="15884" width="14.7109375" style="24" customWidth="1"/>
    <col min="15885" max="15885" width="15.28515625" style="24" customWidth="1"/>
    <col min="15886" max="16128" width="9.140625" style="24"/>
    <col min="16129" max="16129" width="6.42578125" style="24" customWidth="1"/>
    <col min="16130" max="16130" width="4" style="24" bestFit="1" customWidth="1"/>
    <col min="16131" max="16131" width="5" style="24" bestFit="1" customWidth="1"/>
    <col min="16132" max="16132" width="7" style="24" customWidth="1"/>
    <col min="16133" max="16133" width="65.28515625" style="24" customWidth="1"/>
    <col min="16134" max="16134" width="0" style="24" hidden="1" customWidth="1"/>
    <col min="16135" max="16135" width="14.7109375" style="24" customWidth="1"/>
    <col min="16136" max="16136" width="18.42578125" style="24" customWidth="1"/>
    <col min="16137" max="16137" width="16.85546875" style="24" customWidth="1"/>
    <col min="16138" max="16138" width="9.140625" style="24"/>
    <col min="16139" max="16139" width="15.85546875" style="24" customWidth="1"/>
    <col min="16140" max="16140" width="14.7109375" style="24" customWidth="1"/>
    <col min="16141" max="16141" width="15.28515625" style="24" customWidth="1"/>
    <col min="16142" max="16384" width="9.140625" style="24"/>
  </cols>
  <sheetData>
    <row r="1" spans="1:10" s="4" customFormat="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10" s="4" customFormat="1" x14ac:dyDescent="0.25">
      <c r="A2" s="5"/>
      <c r="B2" s="6"/>
      <c r="C2" s="6"/>
      <c r="D2" s="6"/>
      <c r="E2" s="6"/>
      <c r="F2" s="7">
        <v>1</v>
      </c>
      <c r="G2" s="7">
        <v>3</v>
      </c>
      <c r="H2" s="7">
        <v>4</v>
      </c>
      <c r="I2" s="7">
        <v>5</v>
      </c>
    </row>
    <row r="3" spans="1:10" s="4" customFormat="1" x14ac:dyDescent="0.25">
      <c r="A3" s="8" t="s">
        <v>9</v>
      </c>
      <c r="B3" s="9"/>
      <c r="C3" s="9"/>
      <c r="D3" s="9"/>
      <c r="E3" s="9"/>
      <c r="F3" s="10" t="e">
        <f>+#REF!+#REF!+#REF!+#REF!</f>
        <v>#REF!</v>
      </c>
      <c r="G3" s="11">
        <f>SUM(G4+G43+G48+G55+G57+G68+G70+G75+G81+G86+G91+G96+G103+G106+G108+G110)</f>
        <v>205739000</v>
      </c>
      <c r="H3" s="11">
        <f t="shared" ref="H3:I3" si="0">SUM(H4+H43+H48+H55+H57+H68+H70+H75+H81+H86+H91+H96+H103+H106+H108+H110)</f>
        <v>205161500</v>
      </c>
      <c r="I3" s="11">
        <f t="shared" si="0"/>
        <v>204598438</v>
      </c>
    </row>
    <row r="4" spans="1:10" s="17" customFormat="1" x14ac:dyDescent="0.25">
      <c r="A4" s="12" t="s">
        <v>10</v>
      </c>
      <c r="B4" s="13"/>
      <c r="C4" s="13"/>
      <c r="D4" s="13"/>
      <c r="E4" s="14" t="s">
        <v>11</v>
      </c>
      <c r="F4" s="15">
        <f>SUM(F5:F42)</f>
        <v>17117071</v>
      </c>
      <c r="G4" s="16">
        <f t="shared" ref="G4:I4" si="1">SUM(G5+G6+G7+G8+G9+G10+G11+G12+G13+G14+G15+G16+G17+G18+G19+G20+G21+G22+G23+G24+G25+G26+G27+G28+G30+G31+G32+G33+G34+G35+G36+G37+G38+G39+G40+G41+G42+G29)</f>
        <v>33667000</v>
      </c>
      <c r="H4" s="16">
        <f t="shared" si="1"/>
        <v>33464500</v>
      </c>
      <c r="I4" s="16">
        <f t="shared" si="1"/>
        <v>33646438</v>
      </c>
    </row>
    <row r="5" spans="1:10" ht="15" x14ac:dyDescent="0.25">
      <c r="A5" s="12" t="s">
        <v>12</v>
      </c>
      <c r="B5" s="18">
        <v>11</v>
      </c>
      <c r="C5" s="19" t="s">
        <v>13</v>
      </c>
      <c r="D5" s="20">
        <v>3111</v>
      </c>
      <c r="E5" s="21" t="s">
        <v>14</v>
      </c>
      <c r="F5" s="22">
        <v>11014609</v>
      </c>
      <c r="G5" s="23">
        <v>20000000</v>
      </c>
      <c r="H5" s="23">
        <v>20000000</v>
      </c>
      <c r="I5" s="23">
        <v>20000000</v>
      </c>
      <c r="J5"/>
    </row>
    <row r="6" spans="1:10" ht="15" x14ac:dyDescent="0.25">
      <c r="A6" s="12"/>
      <c r="B6" s="18">
        <v>11</v>
      </c>
      <c r="C6" s="19" t="s">
        <v>13</v>
      </c>
      <c r="D6" s="20">
        <v>3113</v>
      </c>
      <c r="E6" s="21" t="s">
        <v>15</v>
      </c>
      <c r="F6" s="22">
        <v>100000</v>
      </c>
      <c r="G6" s="23">
        <v>450000</v>
      </c>
      <c r="H6" s="23">
        <v>450000</v>
      </c>
      <c r="I6" s="23">
        <v>450000</v>
      </c>
      <c r="J6"/>
    </row>
    <row r="7" spans="1:10" ht="15" x14ac:dyDescent="0.25">
      <c r="A7" s="12"/>
      <c r="B7" s="18">
        <v>11</v>
      </c>
      <c r="C7" s="19" t="s">
        <v>13</v>
      </c>
      <c r="D7" s="20">
        <v>3114</v>
      </c>
      <c r="E7" s="21" t="s">
        <v>16</v>
      </c>
      <c r="F7" s="22"/>
      <c r="G7" s="23">
        <v>650000</v>
      </c>
      <c r="H7" s="23">
        <v>650000</v>
      </c>
      <c r="I7" s="23">
        <v>650000</v>
      </c>
      <c r="J7"/>
    </row>
    <row r="8" spans="1:10" ht="15" x14ac:dyDescent="0.25">
      <c r="A8" s="12"/>
      <c r="B8" s="18">
        <v>11</v>
      </c>
      <c r="C8" s="19" t="s">
        <v>13</v>
      </c>
      <c r="D8" s="20">
        <v>3121</v>
      </c>
      <c r="E8" s="21" t="s">
        <v>17</v>
      </c>
      <c r="F8" s="22">
        <v>100000</v>
      </c>
      <c r="G8" s="23">
        <v>170000</v>
      </c>
      <c r="H8" s="23">
        <v>170000</v>
      </c>
      <c r="I8" s="23">
        <v>155000</v>
      </c>
      <c r="J8"/>
    </row>
    <row r="9" spans="1:10" ht="15" x14ac:dyDescent="0.25">
      <c r="A9" s="12"/>
      <c r="B9" s="18">
        <v>11</v>
      </c>
      <c r="C9" s="19" t="s">
        <v>13</v>
      </c>
      <c r="D9" s="20">
        <v>3132</v>
      </c>
      <c r="E9" s="21" t="s">
        <v>18</v>
      </c>
      <c r="F9" s="22">
        <v>1262567</v>
      </c>
      <c r="G9" s="23">
        <v>3100000</v>
      </c>
      <c r="H9" s="23">
        <v>3100000</v>
      </c>
      <c r="I9" s="23">
        <v>3100000</v>
      </c>
      <c r="J9"/>
    </row>
    <row r="10" spans="1:10" ht="15" x14ac:dyDescent="0.25">
      <c r="A10" s="12"/>
      <c r="B10" s="18">
        <v>11</v>
      </c>
      <c r="C10" s="19" t="s">
        <v>13</v>
      </c>
      <c r="D10" s="20">
        <v>3133</v>
      </c>
      <c r="E10" s="21" t="s">
        <v>19</v>
      </c>
      <c r="F10" s="22">
        <v>190000</v>
      </c>
      <c r="G10" s="23">
        <v>350000</v>
      </c>
      <c r="H10" s="23">
        <v>350000</v>
      </c>
      <c r="I10" s="23">
        <v>350000</v>
      </c>
      <c r="J10"/>
    </row>
    <row r="11" spans="1:10" ht="15" x14ac:dyDescent="0.25">
      <c r="A11" s="12"/>
      <c r="B11" s="18">
        <v>11</v>
      </c>
      <c r="C11" s="19" t="s">
        <v>13</v>
      </c>
      <c r="D11" s="20">
        <v>3211</v>
      </c>
      <c r="E11" s="21" t="s">
        <v>20</v>
      </c>
      <c r="F11" s="22">
        <v>660000</v>
      </c>
      <c r="G11" s="23">
        <v>1000000</v>
      </c>
      <c r="H11" s="23">
        <v>1000000</v>
      </c>
      <c r="I11" s="23">
        <v>1000000</v>
      </c>
      <c r="J11"/>
    </row>
    <row r="12" spans="1:10" ht="15" x14ac:dyDescent="0.25">
      <c r="A12" s="12"/>
      <c r="B12" s="18">
        <v>11</v>
      </c>
      <c r="C12" s="19" t="s">
        <v>13</v>
      </c>
      <c r="D12" s="20">
        <v>3212</v>
      </c>
      <c r="E12" s="21" t="s">
        <v>21</v>
      </c>
      <c r="F12" s="22">
        <v>450000</v>
      </c>
      <c r="G12" s="25">
        <v>700000</v>
      </c>
      <c r="H12" s="25">
        <v>700000</v>
      </c>
      <c r="I12" s="25">
        <v>700000</v>
      </c>
      <c r="J12"/>
    </row>
    <row r="13" spans="1:10" ht="15" x14ac:dyDescent="0.25">
      <c r="A13" s="12"/>
      <c r="B13" s="18">
        <v>11</v>
      </c>
      <c r="C13" s="19" t="s">
        <v>13</v>
      </c>
      <c r="D13" s="20">
        <v>3213</v>
      </c>
      <c r="E13" s="21" t="s">
        <v>22</v>
      </c>
      <c r="F13" s="22">
        <v>43400</v>
      </c>
      <c r="G13" s="23">
        <v>130000</v>
      </c>
      <c r="H13" s="23">
        <v>130000</v>
      </c>
      <c r="I13" s="23">
        <v>130000</v>
      </c>
      <c r="J13"/>
    </row>
    <row r="14" spans="1:10" ht="15" x14ac:dyDescent="0.25">
      <c r="A14" s="12"/>
      <c r="B14" s="18">
        <v>11</v>
      </c>
      <c r="C14" s="19" t="s">
        <v>13</v>
      </c>
      <c r="D14" s="20">
        <v>3214</v>
      </c>
      <c r="E14" s="21" t="s">
        <v>23</v>
      </c>
      <c r="F14" s="22">
        <v>30000</v>
      </c>
      <c r="G14" s="23">
        <v>150000</v>
      </c>
      <c r="H14" s="23">
        <v>150000</v>
      </c>
      <c r="I14" s="23">
        <v>150000</v>
      </c>
      <c r="J14"/>
    </row>
    <row r="15" spans="1:10" ht="15" x14ac:dyDescent="0.25">
      <c r="A15" s="12"/>
      <c r="B15" s="18">
        <v>11</v>
      </c>
      <c r="C15" s="19" t="s">
        <v>13</v>
      </c>
      <c r="D15" s="20">
        <v>3221</v>
      </c>
      <c r="E15" s="21" t="s">
        <v>24</v>
      </c>
      <c r="F15" s="22">
        <v>260000</v>
      </c>
      <c r="G15" s="23">
        <v>550000</v>
      </c>
      <c r="H15" s="23">
        <v>550000</v>
      </c>
      <c r="I15" s="23">
        <v>550000</v>
      </c>
      <c r="J15"/>
    </row>
    <row r="16" spans="1:10" ht="15" x14ac:dyDescent="0.25">
      <c r="A16" s="12"/>
      <c r="B16" s="18">
        <v>11</v>
      </c>
      <c r="C16" s="19" t="s">
        <v>13</v>
      </c>
      <c r="D16" s="20">
        <v>3223</v>
      </c>
      <c r="E16" s="21" t="s">
        <v>25</v>
      </c>
      <c r="F16" s="22">
        <v>250000</v>
      </c>
      <c r="G16" s="23">
        <v>550000</v>
      </c>
      <c r="H16" s="23">
        <v>550000</v>
      </c>
      <c r="I16" s="23">
        <v>550000</v>
      </c>
      <c r="J16"/>
    </row>
    <row r="17" spans="1:10" ht="15" x14ac:dyDescent="0.25">
      <c r="A17" s="12"/>
      <c r="B17" s="18">
        <v>11</v>
      </c>
      <c r="C17" s="19" t="s">
        <v>13</v>
      </c>
      <c r="D17" s="20">
        <v>3224</v>
      </c>
      <c r="E17" s="21" t="s">
        <v>26</v>
      </c>
      <c r="F17" s="22">
        <v>2000</v>
      </c>
      <c r="G17" s="23">
        <v>202000</v>
      </c>
      <c r="H17" s="23">
        <v>202000</v>
      </c>
      <c r="I17" s="23">
        <v>202000</v>
      </c>
      <c r="J17"/>
    </row>
    <row r="18" spans="1:10" ht="15" x14ac:dyDescent="0.25">
      <c r="A18" s="12"/>
      <c r="B18" s="18">
        <v>11</v>
      </c>
      <c r="C18" s="19" t="s">
        <v>13</v>
      </c>
      <c r="D18" s="20">
        <v>3225</v>
      </c>
      <c r="E18" s="21" t="s">
        <v>27</v>
      </c>
      <c r="F18" s="22">
        <v>68000</v>
      </c>
      <c r="G18" s="23">
        <v>130000</v>
      </c>
      <c r="H18" s="23">
        <v>130000</v>
      </c>
      <c r="I18" s="23">
        <v>130000</v>
      </c>
      <c r="J18"/>
    </row>
    <row r="19" spans="1:10" x14ac:dyDescent="0.25">
      <c r="A19" s="12"/>
      <c r="B19" s="18">
        <v>11</v>
      </c>
      <c r="C19" s="19" t="s">
        <v>13</v>
      </c>
      <c r="D19" s="20">
        <v>3227</v>
      </c>
      <c r="E19" s="21" t="s">
        <v>28</v>
      </c>
      <c r="F19" s="22">
        <v>8700</v>
      </c>
      <c r="G19" s="23">
        <v>8000</v>
      </c>
      <c r="H19" s="23">
        <v>10500</v>
      </c>
      <c r="I19" s="23">
        <v>8000</v>
      </c>
    </row>
    <row r="20" spans="1:10" x14ac:dyDescent="0.25">
      <c r="A20" s="12"/>
      <c r="B20" s="18">
        <v>11</v>
      </c>
      <c r="C20" s="19" t="s">
        <v>13</v>
      </c>
      <c r="D20" s="20">
        <v>3231</v>
      </c>
      <c r="E20" s="21" t="s">
        <v>29</v>
      </c>
      <c r="F20" s="22">
        <v>465000</v>
      </c>
      <c r="G20" s="23">
        <v>1430000</v>
      </c>
      <c r="H20" s="23">
        <v>1230000</v>
      </c>
      <c r="I20" s="23">
        <v>1430000</v>
      </c>
    </row>
    <row r="21" spans="1:10" x14ac:dyDescent="0.25">
      <c r="A21" s="12"/>
      <c r="B21" s="18">
        <v>11</v>
      </c>
      <c r="C21" s="19" t="s">
        <v>13</v>
      </c>
      <c r="D21" s="20">
        <v>3232</v>
      </c>
      <c r="E21" s="21" t="s">
        <v>30</v>
      </c>
      <c r="F21" s="22">
        <v>30000</v>
      </c>
      <c r="G21" s="23">
        <v>260000</v>
      </c>
      <c r="H21" s="23">
        <v>260000</v>
      </c>
      <c r="I21" s="23">
        <v>260000</v>
      </c>
    </row>
    <row r="22" spans="1:10" x14ac:dyDescent="0.25">
      <c r="A22" s="12"/>
      <c r="B22" s="18">
        <v>11</v>
      </c>
      <c r="C22" s="19" t="s">
        <v>13</v>
      </c>
      <c r="D22" s="20">
        <v>3233</v>
      </c>
      <c r="E22" s="21" t="s">
        <v>31</v>
      </c>
      <c r="F22" s="22">
        <v>258000</v>
      </c>
      <c r="G22" s="23">
        <v>300000</v>
      </c>
      <c r="H22" s="23">
        <v>300000</v>
      </c>
      <c r="I22" s="23">
        <v>300000</v>
      </c>
    </row>
    <row r="23" spans="1:10" x14ac:dyDescent="0.25">
      <c r="A23" s="12"/>
      <c r="B23" s="18">
        <v>11</v>
      </c>
      <c r="C23" s="19" t="s">
        <v>13</v>
      </c>
      <c r="D23" s="20">
        <v>3234</v>
      </c>
      <c r="E23" s="21" t="s">
        <v>32</v>
      </c>
      <c r="F23" s="22"/>
      <c r="G23" s="23">
        <v>100000</v>
      </c>
      <c r="H23" s="23">
        <v>100000</v>
      </c>
      <c r="I23" s="23">
        <v>100000</v>
      </c>
    </row>
    <row r="24" spans="1:10" x14ac:dyDescent="0.25">
      <c r="A24" s="12"/>
      <c r="B24" s="18">
        <v>11</v>
      </c>
      <c r="C24" s="19" t="s">
        <v>13</v>
      </c>
      <c r="D24" s="20">
        <v>3235</v>
      </c>
      <c r="E24" s="21" t="s">
        <v>33</v>
      </c>
      <c r="F24" s="22">
        <v>259000</v>
      </c>
      <c r="G24" s="23">
        <v>1200000</v>
      </c>
      <c r="H24" s="23">
        <v>1200000</v>
      </c>
      <c r="I24" s="23">
        <v>1200000</v>
      </c>
    </row>
    <row r="25" spans="1:10" x14ac:dyDescent="0.25">
      <c r="A25" s="12"/>
      <c r="B25" s="18">
        <v>11</v>
      </c>
      <c r="C25" s="19" t="s">
        <v>13</v>
      </c>
      <c r="D25" s="20">
        <v>3236</v>
      </c>
      <c r="E25" s="21" t="s">
        <v>34</v>
      </c>
      <c r="F25" s="22">
        <v>80000</v>
      </c>
      <c r="G25" s="23">
        <v>31000</v>
      </c>
      <c r="H25" s="23">
        <v>26000</v>
      </c>
      <c r="I25" s="23">
        <v>26000</v>
      </c>
    </row>
    <row r="26" spans="1:10" x14ac:dyDescent="0.25">
      <c r="A26" s="12"/>
      <c r="B26" s="18">
        <v>11</v>
      </c>
      <c r="C26" s="19" t="s">
        <v>13</v>
      </c>
      <c r="D26" s="20">
        <v>3237</v>
      </c>
      <c r="E26" s="21" t="s">
        <v>35</v>
      </c>
      <c r="F26" s="22">
        <v>961250</v>
      </c>
      <c r="G26" s="23">
        <v>940000</v>
      </c>
      <c r="H26" s="23">
        <v>940000</v>
      </c>
      <c r="I26" s="23">
        <v>940000</v>
      </c>
    </row>
    <row r="27" spans="1:10" x14ac:dyDescent="0.25">
      <c r="A27" s="12"/>
      <c r="B27" s="18">
        <v>11</v>
      </c>
      <c r="C27" s="19" t="s">
        <v>13</v>
      </c>
      <c r="D27" s="20">
        <v>3239</v>
      </c>
      <c r="E27" s="21" t="s">
        <v>36</v>
      </c>
      <c r="F27" s="22">
        <v>200000</v>
      </c>
      <c r="G27" s="23">
        <v>300000</v>
      </c>
      <c r="H27" s="23">
        <v>300000</v>
      </c>
      <c r="I27" s="23">
        <v>300000</v>
      </c>
    </row>
    <row r="28" spans="1:10" x14ac:dyDescent="0.25">
      <c r="A28" s="12"/>
      <c r="B28" s="18">
        <v>11</v>
      </c>
      <c r="C28" s="19" t="s">
        <v>13</v>
      </c>
      <c r="D28" s="20">
        <v>3241</v>
      </c>
      <c r="E28" s="21" t="s">
        <v>37</v>
      </c>
      <c r="F28" s="22">
        <v>10000</v>
      </c>
      <c r="G28" s="23">
        <v>80000</v>
      </c>
      <c r="H28" s="23">
        <v>80000</v>
      </c>
      <c r="I28" s="23">
        <v>80000</v>
      </c>
    </row>
    <row r="29" spans="1:10" x14ac:dyDescent="0.25">
      <c r="A29" s="12"/>
      <c r="B29" s="26">
        <v>43</v>
      </c>
      <c r="C29" s="27" t="s">
        <v>13</v>
      </c>
      <c r="D29" s="28">
        <v>3241</v>
      </c>
      <c r="E29" s="29" t="s">
        <v>37</v>
      </c>
      <c r="F29" s="30"/>
      <c r="G29" s="31">
        <v>60000</v>
      </c>
      <c r="H29" s="31">
        <v>60000</v>
      </c>
      <c r="I29" s="31">
        <v>60000</v>
      </c>
    </row>
    <row r="30" spans="1:10" x14ac:dyDescent="0.25">
      <c r="A30" s="12"/>
      <c r="B30" s="18">
        <v>11</v>
      </c>
      <c r="C30" s="19" t="s">
        <v>13</v>
      </c>
      <c r="D30" s="20">
        <v>3293</v>
      </c>
      <c r="E30" s="21" t="s">
        <v>38</v>
      </c>
      <c r="F30" s="22">
        <v>150000</v>
      </c>
      <c r="G30" s="23">
        <v>380000</v>
      </c>
      <c r="H30" s="23">
        <v>380000</v>
      </c>
      <c r="I30" s="23">
        <v>379438</v>
      </c>
    </row>
    <row r="31" spans="1:10" x14ac:dyDescent="0.25">
      <c r="A31" s="12"/>
      <c r="B31" s="18">
        <v>11</v>
      </c>
      <c r="C31" s="19" t="s">
        <v>13</v>
      </c>
      <c r="D31" s="20">
        <v>3294</v>
      </c>
      <c r="E31" s="21" t="s">
        <v>39</v>
      </c>
      <c r="F31" s="22">
        <v>4000</v>
      </c>
      <c r="G31" s="23">
        <v>4000</v>
      </c>
      <c r="H31" s="23">
        <v>4000</v>
      </c>
      <c r="I31" s="23">
        <v>4000</v>
      </c>
    </row>
    <row r="32" spans="1:10" x14ac:dyDescent="0.25">
      <c r="A32" s="12"/>
      <c r="B32" s="18">
        <v>11</v>
      </c>
      <c r="C32" s="19" t="s">
        <v>13</v>
      </c>
      <c r="D32" s="20">
        <v>3295</v>
      </c>
      <c r="E32" s="21" t="s">
        <v>40</v>
      </c>
      <c r="F32" s="22">
        <v>10000</v>
      </c>
      <c r="G32" s="23">
        <v>60000</v>
      </c>
      <c r="H32" s="23">
        <v>60000</v>
      </c>
      <c r="I32" s="23">
        <v>60000</v>
      </c>
    </row>
    <row r="33" spans="1:13" x14ac:dyDescent="0.25">
      <c r="A33" s="12"/>
      <c r="B33" s="18">
        <v>11</v>
      </c>
      <c r="C33" s="19" t="s">
        <v>13</v>
      </c>
      <c r="D33" s="20">
        <v>3299</v>
      </c>
      <c r="E33" s="21" t="s">
        <v>41</v>
      </c>
      <c r="F33" s="22">
        <v>5000</v>
      </c>
      <c r="G33" s="23">
        <v>5000</v>
      </c>
      <c r="H33" s="23">
        <v>5000</v>
      </c>
      <c r="I33" s="23">
        <v>5000</v>
      </c>
    </row>
    <row r="34" spans="1:13" x14ac:dyDescent="0.25">
      <c r="A34" s="12"/>
      <c r="B34" s="18">
        <v>11</v>
      </c>
      <c r="C34" s="19" t="s">
        <v>13</v>
      </c>
      <c r="D34" s="20">
        <v>3431</v>
      </c>
      <c r="E34" s="21" t="s">
        <v>42</v>
      </c>
      <c r="F34" s="22">
        <v>7132</v>
      </c>
      <c r="G34" s="23">
        <v>7000</v>
      </c>
      <c r="H34" s="23">
        <v>7000</v>
      </c>
      <c r="I34" s="23">
        <v>7000</v>
      </c>
    </row>
    <row r="35" spans="1:13" x14ac:dyDescent="0.25">
      <c r="A35" s="12"/>
      <c r="B35" s="18">
        <v>11</v>
      </c>
      <c r="C35" s="19" t="s">
        <v>13</v>
      </c>
      <c r="D35" s="20">
        <v>3433</v>
      </c>
      <c r="E35" s="21" t="s">
        <v>43</v>
      </c>
      <c r="F35" s="22">
        <v>20000</v>
      </c>
      <c r="G35" s="23">
        <v>20000</v>
      </c>
      <c r="H35" s="23">
        <v>20000</v>
      </c>
      <c r="I35" s="23">
        <v>20000</v>
      </c>
      <c r="M35" s="24" t="s">
        <v>44</v>
      </c>
    </row>
    <row r="36" spans="1:13" x14ac:dyDescent="0.25">
      <c r="A36" s="12"/>
      <c r="B36" s="18">
        <v>11</v>
      </c>
      <c r="C36" s="19" t="s">
        <v>13</v>
      </c>
      <c r="D36" s="20">
        <v>3434</v>
      </c>
      <c r="E36" s="21" t="s">
        <v>45</v>
      </c>
      <c r="F36" s="22"/>
      <c r="G36" s="23">
        <v>1000</v>
      </c>
      <c r="H36" s="23">
        <v>1000</v>
      </c>
      <c r="I36" s="23">
        <v>1000</v>
      </c>
    </row>
    <row r="37" spans="1:13" x14ac:dyDescent="0.25">
      <c r="A37" s="12"/>
      <c r="B37" s="18">
        <v>11</v>
      </c>
      <c r="C37" s="19" t="s">
        <v>13</v>
      </c>
      <c r="D37" s="20">
        <v>3721</v>
      </c>
      <c r="E37" s="21" t="s">
        <v>46</v>
      </c>
      <c r="F37" s="22">
        <v>74131</v>
      </c>
      <c r="G37" s="23">
        <v>75000</v>
      </c>
      <c r="H37" s="23">
        <v>75000</v>
      </c>
      <c r="I37" s="23">
        <v>75000</v>
      </c>
    </row>
    <row r="38" spans="1:13" x14ac:dyDescent="0.25">
      <c r="A38" s="12"/>
      <c r="B38" s="18">
        <v>11</v>
      </c>
      <c r="C38" s="19" t="s">
        <v>13</v>
      </c>
      <c r="D38" s="20">
        <v>4221</v>
      </c>
      <c r="E38" s="21" t="s">
        <v>47</v>
      </c>
      <c r="F38" s="22">
        <v>88282</v>
      </c>
      <c r="G38" s="23">
        <v>173000</v>
      </c>
      <c r="H38" s="23">
        <v>173000</v>
      </c>
      <c r="I38" s="23">
        <v>173000</v>
      </c>
    </row>
    <row r="39" spans="1:13" x14ac:dyDescent="0.25">
      <c r="A39" s="12"/>
      <c r="B39" s="18">
        <v>11</v>
      </c>
      <c r="C39" s="19" t="s">
        <v>13</v>
      </c>
      <c r="D39" s="20">
        <v>4222</v>
      </c>
      <c r="E39" s="21" t="s">
        <v>48</v>
      </c>
      <c r="F39" s="22">
        <v>50000</v>
      </c>
      <c r="G39" s="23">
        <v>50000</v>
      </c>
      <c r="H39" s="23">
        <v>50000</v>
      </c>
      <c r="I39" s="23">
        <v>50000</v>
      </c>
    </row>
    <row r="40" spans="1:13" x14ac:dyDescent="0.25">
      <c r="A40" s="12"/>
      <c r="B40" s="18">
        <v>11</v>
      </c>
      <c r="C40" s="19" t="s">
        <v>13</v>
      </c>
      <c r="D40" s="20">
        <v>4223</v>
      </c>
      <c r="E40" s="21" t="s">
        <v>49</v>
      </c>
      <c r="F40" s="22">
        <v>2000</v>
      </c>
      <c r="G40" s="23">
        <v>47000</v>
      </c>
      <c r="H40" s="23">
        <v>47000</v>
      </c>
      <c r="I40" s="23">
        <v>47000</v>
      </c>
    </row>
    <row r="41" spans="1:13" x14ac:dyDescent="0.25">
      <c r="A41" s="12"/>
      <c r="B41" s="18">
        <v>11</v>
      </c>
      <c r="C41" s="19" t="s">
        <v>13</v>
      </c>
      <c r="D41" s="20">
        <v>4227</v>
      </c>
      <c r="E41" s="21" t="s">
        <v>50</v>
      </c>
      <c r="F41" s="22">
        <v>2000</v>
      </c>
      <c r="G41" s="23">
        <v>2000</v>
      </c>
      <c r="H41" s="23">
        <v>2000</v>
      </c>
      <c r="I41" s="23">
        <v>2000</v>
      </c>
    </row>
    <row r="42" spans="1:13" x14ac:dyDescent="0.25">
      <c r="A42" s="12"/>
      <c r="B42" s="18">
        <v>11</v>
      </c>
      <c r="C42" s="19" t="s">
        <v>13</v>
      </c>
      <c r="D42" s="20">
        <v>4511</v>
      </c>
      <c r="E42" s="21" t="s">
        <v>51</v>
      </c>
      <c r="F42" s="22">
        <v>2000</v>
      </c>
      <c r="G42" s="23">
        <v>2000</v>
      </c>
      <c r="H42" s="23">
        <v>2000</v>
      </c>
      <c r="I42" s="23">
        <v>2000</v>
      </c>
    </row>
    <row r="43" spans="1:13" x14ac:dyDescent="0.25">
      <c r="A43" s="12" t="s">
        <v>12</v>
      </c>
      <c r="B43" s="32" t="s">
        <v>52</v>
      </c>
      <c r="C43" s="32"/>
      <c r="D43" s="32"/>
      <c r="E43" s="14" t="s">
        <v>53</v>
      </c>
      <c r="F43" s="15">
        <f>SUM(F44:F47)</f>
        <v>612000</v>
      </c>
      <c r="G43" s="16">
        <f t="shared" ref="G43:I43" si="2">SUM(G44+G45+G46+G47)</f>
        <v>1317000</v>
      </c>
      <c r="H43" s="16">
        <f t="shared" si="2"/>
        <v>1312000</v>
      </c>
      <c r="I43" s="16">
        <f t="shared" si="2"/>
        <v>1317000</v>
      </c>
    </row>
    <row r="44" spans="1:13" x14ac:dyDescent="0.25">
      <c r="A44" s="12"/>
      <c r="B44" s="18">
        <v>11</v>
      </c>
      <c r="C44" s="19" t="s">
        <v>13</v>
      </c>
      <c r="D44" s="20">
        <v>3232</v>
      </c>
      <c r="E44" s="21" t="s">
        <v>54</v>
      </c>
      <c r="F44" s="22">
        <v>150000</v>
      </c>
      <c r="G44" s="23">
        <v>400000</v>
      </c>
      <c r="H44" s="23">
        <v>400000</v>
      </c>
      <c r="I44" s="23">
        <v>400000</v>
      </c>
    </row>
    <row r="45" spans="1:13" x14ac:dyDescent="0.25">
      <c r="A45" s="12"/>
      <c r="B45" s="18">
        <v>11</v>
      </c>
      <c r="C45" s="19" t="s">
        <v>13</v>
      </c>
      <c r="D45" s="20">
        <v>3235</v>
      </c>
      <c r="E45" s="21" t="s">
        <v>33</v>
      </c>
      <c r="F45" s="22">
        <v>360000</v>
      </c>
      <c r="G45" s="23">
        <v>770000</v>
      </c>
      <c r="H45" s="23">
        <v>770000</v>
      </c>
      <c r="I45" s="23">
        <v>770000</v>
      </c>
    </row>
    <row r="46" spans="1:13" x14ac:dyDescent="0.25">
      <c r="A46" s="12"/>
      <c r="B46" s="18">
        <v>11</v>
      </c>
      <c r="C46" s="19" t="s">
        <v>13</v>
      </c>
      <c r="D46" s="20">
        <v>3292</v>
      </c>
      <c r="E46" s="21" t="s">
        <v>55</v>
      </c>
      <c r="F46" s="22">
        <v>100000</v>
      </c>
      <c r="G46" s="23">
        <v>120000</v>
      </c>
      <c r="H46" s="23">
        <v>120000</v>
      </c>
      <c r="I46" s="23">
        <v>120000</v>
      </c>
    </row>
    <row r="47" spans="1:13" x14ac:dyDescent="0.25">
      <c r="A47" s="12"/>
      <c r="B47" s="18">
        <v>11</v>
      </c>
      <c r="C47" s="19" t="s">
        <v>13</v>
      </c>
      <c r="D47" s="20">
        <v>4531</v>
      </c>
      <c r="E47" s="21" t="s">
        <v>56</v>
      </c>
      <c r="F47" s="22">
        <v>2000</v>
      </c>
      <c r="G47" s="23">
        <v>27000</v>
      </c>
      <c r="H47" s="23">
        <v>22000</v>
      </c>
      <c r="I47" s="23">
        <v>27000</v>
      </c>
    </row>
    <row r="48" spans="1:13" s="17" customFormat="1" x14ac:dyDescent="0.25">
      <c r="A48" s="12" t="s">
        <v>12</v>
      </c>
      <c r="B48" s="32" t="s">
        <v>57</v>
      </c>
      <c r="C48" s="32"/>
      <c r="D48" s="32"/>
      <c r="E48" s="14" t="s">
        <v>58</v>
      </c>
      <c r="F48" s="15">
        <f>SUM(F49:F54)</f>
        <v>982000</v>
      </c>
      <c r="G48" s="16">
        <f>SUM(G49+G50+G51+G52+G53+G54)</f>
        <v>1361000</v>
      </c>
      <c r="H48" s="16">
        <f t="shared" ref="H48:I48" si="3">SUM(H49+H50+H51+H52+H53+H54)</f>
        <v>1361000</v>
      </c>
      <c r="I48" s="16">
        <f t="shared" si="3"/>
        <v>1361000</v>
      </c>
    </row>
    <row r="49" spans="1:9" x14ac:dyDescent="0.25">
      <c r="A49" s="12"/>
      <c r="B49" s="18">
        <v>11</v>
      </c>
      <c r="C49" s="19" t="s">
        <v>13</v>
      </c>
      <c r="D49" s="20">
        <v>3224</v>
      </c>
      <c r="E49" s="21" t="s">
        <v>26</v>
      </c>
      <c r="F49" s="22">
        <v>2000</v>
      </c>
      <c r="G49" s="23">
        <v>20000</v>
      </c>
      <c r="H49" s="23">
        <v>20000</v>
      </c>
      <c r="I49" s="23">
        <v>20000</v>
      </c>
    </row>
    <row r="50" spans="1:9" x14ac:dyDescent="0.25">
      <c r="A50" s="12"/>
      <c r="B50" s="18">
        <v>11</v>
      </c>
      <c r="C50" s="19" t="s">
        <v>13</v>
      </c>
      <c r="D50" s="20">
        <v>3232</v>
      </c>
      <c r="E50" s="21" t="s">
        <v>54</v>
      </c>
      <c r="F50" s="22">
        <v>10000</v>
      </c>
      <c r="G50" s="23">
        <v>20000</v>
      </c>
      <c r="H50" s="23">
        <v>20000</v>
      </c>
      <c r="I50" s="23">
        <v>20000</v>
      </c>
    </row>
    <row r="51" spans="1:9" x14ac:dyDescent="0.25">
      <c r="A51" s="12"/>
      <c r="B51" s="18">
        <v>11</v>
      </c>
      <c r="C51" s="19" t="s">
        <v>13</v>
      </c>
      <c r="D51" s="20">
        <v>3238</v>
      </c>
      <c r="E51" s="21" t="s">
        <v>59</v>
      </c>
      <c r="F51" s="22">
        <v>420000</v>
      </c>
      <c r="G51" s="23">
        <v>800000</v>
      </c>
      <c r="H51" s="23">
        <v>800000</v>
      </c>
      <c r="I51" s="23">
        <v>800000</v>
      </c>
    </row>
    <row r="52" spans="1:9" x14ac:dyDescent="0.25">
      <c r="A52" s="12"/>
      <c r="B52" s="18">
        <v>11</v>
      </c>
      <c r="C52" s="19" t="s">
        <v>13</v>
      </c>
      <c r="D52" s="20">
        <v>4123</v>
      </c>
      <c r="E52" s="21" t="s">
        <v>60</v>
      </c>
      <c r="F52" s="22">
        <v>5000</v>
      </c>
      <c r="G52" s="23">
        <v>11000</v>
      </c>
      <c r="H52" s="23">
        <v>11000</v>
      </c>
      <c r="I52" s="23">
        <v>11000</v>
      </c>
    </row>
    <row r="53" spans="1:9" x14ac:dyDescent="0.25">
      <c r="A53" s="12"/>
      <c r="B53" s="18">
        <v>11</v>
      </c>
      <c r="C53" s="19" t="s">
        <v>13</v>
      </c>
      <c r="D53" s="20">
        <v>4221</v>
      </c>
      <c r="E53" s="21" t="s">
        <v>47</v>
      </c>
      <c r="F53" s="22">
        <v>235000</v>
      </c>
      <c r="G53" s="23">
        <v>450000</v>
      </c>
      <c r="H53" s="23">
        <v>450000</v>
      </c>
      <c r="I53" s="23">
        <v>450000</v>
      </c>
    </row>
    <row r="54" spans="1:9" x14ac:dyDescent="0.25">
      <c r="A54" s="12"/>
      <c r="B54" s="18">
        <v>11</v>
      </c>
      <c r="C54" s="19" t="s">
        <v>13</v>
      </c>
      <c r="D54" s="20">
        <v>4262</v>
      </c>
      <c r="E54" s="21" t="s">
        <v>61</v>
      </c>
      <c r="F54" s="22">
        <v>310000</v>
      </c>
      <c r="G54" s="23">
        <v>60000</v>
      </c>
      <c r="H54" s="23">
        <v>60000</v>
      </c>
      <c r="I54" s="23">
        <v>60000</v>
      </c>
    </row>
    <row r="55" spans="1:9" x14ac:dyDescent="0.25">
      <c r="A55" s="12" t="s">
        <v>12</v>
      </c>
      <c r="B55" s="32" t="s">
        <v>62</v>
      </c>
      <c r="C55" s="32"/>
      <c r="D55" s="32"/>
      <c r="E55" s="14" t="s">
        <v>63</v>
      </c>
      <c r="F55" s="15">
        <f>+F56</f>
        <v>2394000</v>
      </c>
      <c r="G55" s="16">
        <f t="shared" ref="G55:I55" si="4">SUM(G56)</f>
        <v>500000</v>
      </c>
      <c r="H55" s="16">
        <f t="shared" si="4"/>
        <v>500000</v>
      </c>
      <c r="I55" s="16">
        <f t="shared" si="4"/>
        <v>500000</v>
      </c>
    </row>
    <row r="56" spans="1:9" x14ac:dyDescent="0.25">
      <c r="A56" s="12"/>
      <c r="B56" s="18">
        <v>11</v>
      </c>
      <c r="C56" s="19" t="s">
        <v>13</v>
      </c>
      <c r="D56" s="20">
        <v>4126</v>
      </c>
      <c r="E56" s="21" t="s">
        <v>64</v>
      </c>
      <c r="F56" s="22">
        <v>2394000</v>
      </c>
      <c r="G56" s="23">
        <v>500000</v>
      </c>
      <c r="H56" s="23">
        <v>500000</v>
      </c>
      <c r="I56" s="23">
        <v>500000</v>
      </c>
    </row>
    <row r="57" spans="1:9" x14ac:dyDescent="0.25">
      <c r="A57" s="12" t="s">
        <v>12</v>
      </c>
      <c r="B57" s="33" t="s">
        <v>65</v>
      </c>
      <c r="C57" s="33"/>
      <c r="D57" s="33"/>
      <c r="E57" s="14" t="s">
        <v>66</v>
      </c>
      <c r="F57" s="15">
        <f>+F58+F60+F64+F65+F66+F67</f>
        <v>1076223</v>
      </c>
      <c r="G57" s="16">
        <f>SUM(G58:G67)</f>
        <v>3382000</v>
      </c>
      <c r="H57" s="16">
        <f t="shared" ref="H57:I57" si="5">SUM(H58:H67)</f>
        <v>1362000</v>
      </c>
      <c r="I57" s="16">
        <f t="shared" si="5"/>
        <v>1362000</v>
      </c>
    </row>
    <row r="58" spans="1:9" x14ac:dyDescent="0.25">
      <c r="A58" s="12"/>
      <c r="B58" s="18">
        <v>11</v>
      </c>
      <c r="C58" s="19" t="s">
        <v>13</v>
      </c>
      <c r="D58" s="20">
        <v>3211</v>
      </c>
      <c r="E58" s="21" t="s">
        <v>20</v>
      </c>
      <c r="F58" s="22">
        <v>90000</v>
      </c>
      <c r="G58" s="23">
        <v>300000</v>
      </c>
      <c r="H58" s="23">
        <v>200000</v>
      </c>
      <c r="I58" s="23">
        <v>200000</v>
      </c>
    </row>
    <row r="59" spans="1:9" x14ac:dyDescent="0.25">
      <c r="A59" s="12"/>
      <c r="B59" s="18">
        <v>11</v>
      </c>
      <c r="C59" s="19" t="s">
        <v>13</v>
      </c>
      <c r="D59" s="20">
        <v>3231</v>
      </c>
      <c r="E59" s="21" t="s">
        <v>67</v>
      </c>
      <c r="F59" s="22"/>
      <c r="G59" s="23">
        <v>100000</v>
      </c>
      <c r="H59" s="23">
        <v>0</v>
      </c>
      <c r="I59" s="23">
        <v>0</v>
      </c>
    </row>
    <row r="60" spans="1:9" x14ac:dyDescent="0.25">
      <c r="A60" s="12"/>
      <c r="B60" s="18">
        <v>11</v>
      </c>
      <c r="C60" s="19" t="s">
        <v>13</v>
      </c>
      <c r="D60" s="20">
        <v>3237</v>
      </c>
      <c r="E60" s="21" t="s">
        <v>35</v>
      </c>
      <c r="F60" s="22">
        <v>20000</v>
      </c>
      <c r="G60" s="23">
        <v>100000</v>
      </c>
      <c r="H60" s="23">
        <v>0</v>
      </c>
      <c r="I60" s="23">
        <v>0</v>
      </c>
    </row>
    <row r="61" spans="1:9" x14ac:dyDescent="0.25">
      <c r="A61" s="12"/>
      <c r="B61" s="18">
        <v>11</v>
      </c>
      <c r="C61" s="19" t="s">
        <v>13</v>
      </c>
      <c r="D61" s="20">
        <v>3235</v>
      </c>
      <c r="E61" s="21" t="s">
        <v>33</v>
      </c>
      <c r="F61" s="22"/>
      <c r="G61" s="23">
        <v>400000</v>
      </c>
      <c r="H61" s="23">
        <v>0</v>
      </c>
      <c r="I61" s="23">
        <v>0</v>
      </c>
    </row>
    <row r="62" spans="1:9" x14ac:dyDescent="0.25">
      <c r="A62" s="12"/>
      <c r="B62" s="18">
        <v>11</v>
      </c>
      <c r="C62" s="19" t="s">
        <v>13</v>
      </c>
      <c r="D62" s="20">
        <v>3299</v>
      </c>
      <c r="E62" s="21" t="s">
        <v>41</v>
      </c>
      <c r="F62" s="22"/>
      <c r="G62" s="23">
        <v>50000</v>
      </c>
      <c r="H62" s="23">
        <v>0</v>
      </c>
      <c r="I62" s="23">
        <v>0</v>
      </c>
    </row>
    <row r="63" spans="1:9" x14ac:dyDescent="0.25">
      <c r="A63" s="12"/>
      <c r="B63" s="18">
        <v>11</v>
      </c>
      <c r="C63" s="19" t="s">
        <v>13</v>
      </c>
      <c r="D63" s="20">
        <v>3241</v>
      </c>
      <c r="E63" s="21" t="s">
        <v>37</v>
      </c>
      <c r="F63" s="22"/>
      <c r="G63" s="23">
        <v>600000</v>
      </c>
      <c r="H63" s="23">
        <v>0</v>
      </c>
      <c r="I63" s="23">
        <v>0</v>
      </c>
    </row>
    <row r="64" spans="1:9" x14ac:dyDescent="0.25">
      <c r="A64" s="12"/>
      <c r="B64" s="18">
        <v>11</v>
      </c>
      <c r="C64" s="19" t="s">
        <v>13</v>
      </c>
      <c r="D64" s="20">
        <v>3239</v>
      </c>
      <c r="E64" s="21" t="s">
        <v>36</v>
      </c>
      <c r="F64" s="22">
        <v>5000</v>
      </c>
      <c r="G64" s="23">
        <v>200000</v>
      </c>
      <c r="H64" s="23">
        <v>10000</v>
      </c>
      <c r="I64" s="23">
        <v>10000</v>
      </c>
    </row>
    <row r="65" spans="1:9" x14ac:dyDescent="0.25">
      <c r="A65" s="12"/>
      <c r="B65" s="18">
        <v>11</v>
      </c>
      <c r="C65" s="19" t="s">
        <v>13</v>
      </c>
      <c r="D65" s="20">
        <v>3293</v>
      </c>
      <c r="E65" s="21" t="s">
        <v>38</v>
      </c>
      <c r="F65" s="22">
        <v>5000</v>
      </c>
      <c r="G65" s="23">
        <v>500000</v>
      </c>
      <c r="H65" s="23">
        <v>20000</v>
      </c>
      <c r="I65" s="23">
        <v>20000</v>
      </c>
    </row>
    <row r="66" spans="1:9" x14ac:dyDescent="0.25">
      <c r="A66" s="12"/>
      <c r="B66" s="18">
        <v>11</v>
      </c>
      <c r="C66" s="19" t="s">
        <v>13</v>
      </c>
      <c r="D66" s="20">
        <v>3294</v>
      </c>
      <c r="E66" s="21" t="s">
        <v>39</v>
      </c>
      <c r="F66" s="22">
        <v>925000</v>
      </c>
      <c r="G66" s="23">
        <v>1100000</v>
      </c>
      <c r="H66" s="23">
        <v>1100000</v>
      </c>
      <c r="I66" s="23">
        <v>1100000</v>
      </c>
    </row>
    <row r="67" spans="1:9" x14ac:dyDescent="0.25">
      <c r="A67" s="12"/>
      <c r="B67" s="34">
        <v>63</v>
      </c>
      <c r="C67" s="35" t="s">
        <v>13</v>
      </c>
      <c r="D67" s="36">
        <v>3239</v>
      </c>
      <c r="E67" s="37" t="s">
        <v>36</v>
      </c>
      <c r="F67" s="38">
        <v>31223</v>
      </c>
      <c r="G67" s="39">
        <v>32000</v>
      </c>
      <c r="H67" s="39">
        <v>32000</v>
      </c>
      <c r="I67" s="39">
        <v>32000</v>
      </c>
    </row>
    <row r="68" spans="1:9" x14ac:dyDescent="0.25">
      <c r="A68" s="12" t="s">
        <v>12</v>
      </c>
      <c r="B68" s="33" t="s">
        <v>68</v>
      </c>
      <c r="C68" s="33"/>
      <c r="D68" s="33"/>
      <c r="E68" s="40" t="s">
        <v>69</v>
      </c>
      <c r="F68" s="15">
        <f>+F69</f>
        <v>1000000</v>
      </c>
      <c r="G68" s="16">
        <f t="shared" ref="G68:I68" si="6">SUM(G69)</f>
        <v>1500000</v>
      </c>
      <c r="H68" s="16">
        <f t="shared" si="6"/>
        <v>1500000</v>
      </c>
      <c r="I68" s="16">
        <f t="shared" si="6"/>
        <v>1500000</v>
      </c>
    </row>
    <row r="69" spans="1:9" x14ac:dyDescent="0.25">
      <c r="A69" s="12"/>
      <c r="B69" s="18">
        <v>11</v>
      </c>
      <c r="C69" s="19" t="s">
        <v>13</v>
      </c>
      <c r="D69" s="20">
        <v>3811</v>
      </c>
      <c r="E69" s="21" t="s">
        <v>70</v>
      </c>
      <c r="F69" s="22">
        <v>1000000</v>
      </c>
      <c r="G69" s="41">
        <v>1500000</v>
      </c>
      <c r="H69" s="41">
        <v>1500000</v>
      </c>
      <c r="I69" s="41">
        <v>1500000</v>
      </c>
    </row>
    <row r="70" spans="1:9" ht="25.5" x14ac:dyDescent="0.25">
      <c r="A70" s="12" t="s">
        <v>12</v>
      </c>
      <c r="B70" s="33" t="s">
        <v>71</v>
      </c>
      <c r="C70" s="33"/>
      <c r="D70" s="33"/>
      <c r="E70" s="40" t="s">
        <v>72</v>
      </c>
      <c r="F70" s="15">
        <f>SUM(F71:F74)</f>
        <v>5400000</v>
      </c>
      <c r="G70" s="16">
        <f t="shared" ref="G70:I70" si="7">SUM(G71:G74)</f>
        <v>5500000</v>
      </c>
      <c r="H70" s="16">
        <f t="shared" si="7"/>
        <v>5500000</v>
      </c>
      <c r="I70" s="16">
        <f t="shared" si="7"/>
        <v>5500000</v>
      </c>
    </row>
    <row r="71" spans="1:9" x14ac:dyDescent="0.25">
      <c r="A71" s="12"/>
      <c r="B71" s="18">
        <v>11</v>
      </c>
      <c r="C71" s="19" t="s">
        <v>13</v>
      </c>
      <c r="D71" s="20">
        <v>3512</v>
      </c>
      <c r="E71" s="21" t="s">
        <v>73</v>
      </c>
      <c r="F71" s="22">
        <v>100000</v>
      </c>
      <c r="G71" s="23"/>
      <c r="H71" s="23"/>
      <c r="I71" s="23"/>
    </row>
    <row r="72" spans="1:9" x14ac:dyDescent="0.25">
      <c r="A72" s="12"/>
      <c r="B72" s="18">
        <v>11</v>
      </c>
      <c r="C72" s="19" t="s">
        <v>13</v>
      </c>
      <c r="D72" s="20">
        <v>3631</v>
      </c>
      <c r="E72" s="21" t="s">
        <v>74</v>
      </c>
      <c r="F72" s="22">
        <v>1500000</v>
      </c>
      <c r="G72" s="23">
        <v>2100000</v>
      </c>
      <c r="H72" s="23">
        <v>2100000</v>
      </c>
      <c r="I72" s="23">
        <v>2100000</v>
      </c>
    </row>
    <row r="73" spans="1:9" x14ac:dyDescent="0.25">
      <c r="A73" s="12"/>
      <c r="B73" s="18">
        <v>11</v>
      </c>
      <c r="C73" s="19" t="s">
        <v>13</v>
      </c>
      <c r="D73" s="20">
        <v>3721</v>
      </c>
      <c r="E73" s="21" t="s">
        <v>46</v>
      </c>
      <c r="F73" s="22">
        <v>0</v>
      </c>
      <c r="G73" s="23">
        <v>400000</v>
      </c>
      <c r="H73" s="23">
        <v>400000</v>
      </c>
      <c r="I73" s="23">
        <v>400000</v>
      </c>
    </row>
    <row r="74" spans="1:9" x14ac:dyDescent="0.25">
      <c r="A74" s="12"/>
      <c r="B74" s="18">
        <v>11</v>
      </c>
      <c r="C74" s="19" t="s">
        <v>13</v>
      </c>
      <c r="D74" s="20">
        <v>3811</v>
      </c>
      <c r="E74" s="21" t="s">
        <v>70</v>
      </c>
      <c r="F74" s="22">
        <v>3800000</v>
      </c>
      <c r="G74" s="23">
        <v>3000000</v>
      </c>
      <c r="H74" s="23">
        <v>3000000</v>
      </c>
      <c r="I74" s="23">
        <v>3000000</v>
      </c>
    </row>
    <row r="75" spans="1:9" x14ac:dyDescent="0.25">
      <c r="A75" s="12" t="s">
        <v>12</v>
      </c>
      <c r="B75" s="33" t="s">
        <v>75</v>
      </c>
      <c r="C75" s="33"/>
      <c r="D75" s="33"/>
      <c r="E75" s="40" t="s">
        <v>76</v>
      </c>
      <c r="F75" s="15">
        <f>+F76+F77+F78+F79+F80</f>
        <v>4000000</v>
      </c>
      <c r="G75" s="16">
        <f t="shared" ref="G75:I75" si="8">SUM(G76:G80)</f>
        <v>0</v>
      </c>
      <c r="H75" s="16">
        <f t="shared" si="8"/>
        <v>0</v>
      </c>
      <c r="I75" s="16">
        <f t="shared" si="8"/>
        <v>0</v>
      </c>
    </row>
    <row r="76" spans="1:9" x14ac:dyDescent="0.25">
      <c r="A76" s="12"/>
      <c r="B76" s="18">
        <v>11</v>
      </c>
      <c r="C76" s="18" t="s">
        <v>13</v>
      </c>
      <c r="D76" s="18">
        <v>3512</v>
      </c>
      <c r="E76" s="21" t="s">
        <v>73</v>
      </c>
      <c r="F76" s="22">
        <v>1000000</v>
      </c>
      <c r="G76" s="41"/>
      <c r="H76" s="41"/>
      <c r="I76" s="41"/>
    </row>
    <row r="77" spans="1:9" x14ac:dyDescent="0.25">
      <c r="A77" s="12"/>
      <c r="B77" s="18">
        <v>11</v>
      </c>
      <c r="C77" s="18" t="s">
        <v>13</v>
      </c>
      <c r="D77" s="18">
        <v>3522</v>
      </c>
      <c r="E77" s="21" t="s">
        <v>77</v>
      </c>
      <c r="F77" s="22">
        <v>700000</v>
      </c>
      <c r="G77" s="41"/>
      <c r="H77" s="41"/>
      <c r="I77" s="41"/>
    </row>
    <row r="78" spans="1:9" x14ac:dyDescent="0.25">
      <c r="A78" s="12"/>
      <c r="B78" s="18">
        <v>11</v>
      </c>
      <c r="C78" s="18" t="s">
        <v>13</v>
      </c>
      <c r="D78" s="18">
        <v>3523</v>
      </c>
      <c r="E78" s="21" t="s">
        <v>78</v>
      </c>
      <c r="F78" s="22">
        <v>300000</v>
      </c>
      <c r="G78" s="41"/>
      <c r="H78" s="41"/>
      <c r="I78" s="41"/>
    </row>
    <row r="79" spans="1:9" x14ac:dyDescent="0.25">
      <c r="A79" s="12"/>
      <c r="B79" s="18">
        <v>11</v>
      </c>
      <c r="C79" s="18" t="s">
        <v>13</v>
      </c>
      <c r="D79" s="18">
        <v>3631</v>
      </c>
      <c r="E79" s="21" t="s">
        <v>74</v>
      </c>
      <c r="F79" s="22">
        <v>1700000</v>
      </c>
      <c r="G79" s="41">
        <v>0</v>
      </c>
      <c r="H79" s="41">
        <v>0</v>
      </c>
      <c r="I79" s="41">
        <v>0</v>
      </c>
    </row>
    <row r="80" spans="1:9" x14ac:dyDescent="0.25">
      <c r="A80" s="12"/>
      <c r="B80" s="18">
        <v>11</v>
      </c>
      <c r="C80" s="18" t="s">
        <v>13</v>
      </c>
      <c r="D80" s="18">
        <v>3811</v>
      </c>
      <c r="E80" s="21" t="s">
        <v>70</v>
      </c>
      <c r="F80" s="22">
        <v>300000</v>
      </c>
      <c r="G80" s="41">
        <v>0</v>
      </c>
      <c r="H80" s="41">
        <v>0</v>
      </c>
      <c r="I80" s="41">
        <v>0</v>
      </c>
    </row>
    <row r="81" spans="1:9" x14ac:dyDescent="0.25">
      <c r="A81" s="12" t="s">
        <v>12</v>
      </c>
      <c r="B81" s="33" t="s">
        <v>79</v>
      </c>
      <c r="C81" s="33"/>
      <c r="D81" s="33"/>
      <c r="E81" s="40" t="s">
        <v>80</v>
      </c>
      <c r="F81" s="15">
        <f>+F82+F83+F84+F85</f>
        <v>1200000</v>
      </c>
      <c r="G81" s="16">
        <f t="shared" ref="G81" si="9">SUM(G82:G85)</f>
        <v>0</v>
      </c>
      <c r="H81" s="16">
        <v>0</v>
      </c>
      <c r="I81" s="16">
        <v>0</v>
      </c>
    </row>
    <row r="82" spans="1:9" x14ac:dyDescent="0.25">
      <c r="A82" s="12"/>
      <c r="B82" s="18">
        <v>11</v>
      </c>
      <c r="C82" s="18" t="s">
        <v>13</v>
      </c>
      <c r="D82" s="18">
        <v>3238</v>
      </c>
      <c r="E82" s="21" t="s">
        <v>59</v>
      </c>
      <c r="F82" s="22">
        <v>300000</v>
      </c>
      <c r="G82" s="41"/>
      <c r="H82" s="41"/>
      <c r="I82" s="41"/>
    </row>
    <row r="83" spans="1:9" x14ac:dyDescent="0.25">
      <c r="A83" s="12"/>
      <c r="B83" s="18">
        <v>11</v>
      </c>
      <c r="C83" s="18" t="s">
        <v>13</v>
      </c>
      <c r="D83" s="18">
        <v>4123</v>
      </c>
      <c r="E83" s="21" t="s">
        <v>60</v>
      </c>
      <c r="F83" s="22">
        <v>100000</v>
      </c>
      <c r="G83" s="41"/>
      <c r="H83" s="41"/>
      <c r="I83" s="41"/>
    </row>
    <row r="84" spans="1:9" x14ac:dyDescent="0.25">
      <c r="A84" s="12"/>
      <c r="B84" s="18">
        <v>11</v>
      </c>
      <c r="C84" s="18" t="s">
        <v>13</v>
      </c>
      <c r="D84" s="18">
        <v>4221</v>
      </c>
      <c r="E84" s="21" t="s">
        <v>47</v>
      </c>
      <c r="F84" s="22">
        <v>100000</v>
      </c>
      <c r="G84" s="41"/>
      <c r="H84" s="41"/>
      <c r="I84" s="41"/>
    </row>
    <row r="85" spans="1:9" x14ac:dyDescent="0.25">
      <c r="A85" s="12"/>
      <c r="B85" s="18">
        <v>11</v>
      </c>
      <c r="C85" s="18" t="s">
        <v>13</v>
      </c>
      <c r="D85" s="18">
        <v>4262</v>
      </c>
      <c r="E85" s="21" t="s">
        <v>61</v>
      </c>
      <c r="F85" s="22">
        <v>700000</v>
      </c>
      <c r="G85" s="41"/>
      <c r="H85" s="41"/>
      <c r="I85" s="41"/>
    </row>
    <row r="86" spans="1:9" x14ac:dyDescent="0.25">
      <c r="A86" s="12" t="s">
        <v>12</v>
      </c>
      <c r="B86" s="33" t="s">
        <v>81</v>
      </c>
      <c r="C86" s="33"/>
      <c r="D86" s="33"/>
      <c r="E86" s="14" t="s">
        <v>82</v>
      </c>
      <c r="F86" s="15" t="e">
        <f>+#REF!+F87+F90</f>
        <v>#REF!</v>
      </c>
      <c r="G86" s="16">
        <f t="shared" ref="G86" si="10">SUM(G87:G90)</f>
        <v>500000</v>
      </c>
      <c r="H86" s="16">
        <v>500000</v>
      </c>
      <c r="I86" s="16">
        <v>500000</v>
      </c>
    </row>
    <row r="87" spans="1:9" x14ac:dyDescent="0.25">
      <c r="A87" s="12"/>
      <c r="B87" s="26">
        <v>43</v>
      </c>
      <c r="C87" s="27" t="s">
        <v>13</v>
      </c>
      <c r="D87" s="28">
        <v>3211</v>
      </c>
      <c r="E87" s="29" t="s">
        <v>20</v>
      </c>
      <c r="F87" s="30">
        <v>250000</v>
      </c>
      <c r="G87" s="31">
        <v>350000</v>
      </c>
      <c r="H87" s="31">
        <v>350000</v>
      </c>
      <c r="I87" s="31">
        <v>350000</v>
      </c>
    </row>
    <row r="88" spans="1:9" x14ac:dyDescent="0.25">
      <c r="A88" s="12"/>
      <c r="B88" s="26">
        <v>43</v>
      </c>
      <c r="C88" s="27" t="s">
        <v>83</v>
      </c>
      <c r="D88" s="28">
        <v>3231</v>
      </c>
      <c r="E88" s="29" t="s">
        <v>84</v>
      </c>
      <c r="F88" s="30">
        <v>0</v>
      </c>
      <c r="G88" s="31">
        <v>150000</v>
      </c>
      <c r="H88" s="31">
        <v>150000</v>
      </c>
      <c r="I88" s="31">
        <v>150000</v>
      </c>
    </row>
    <row r="89" spans="1:9" x14ac:dyDescent="0.25">
      <c r="A89" s="12"/>
      <c r="B89" s="26">
        <v>43</v>
      </c>
      <c r="C89" s="27" t="s">
        <v>13</v>
      </c>
      <c r="D89" s="28">
        <v>3239</v>
      </c>
      <c r="E89" s="29" t="s">
        <v>85</v>
      </c>
      <c r="F89" s="30"/>
      <c r="G89" s="31"/>
      <c r="H89" s="31"/>
      <c r="I89" s="31"/>
    </row>
    <row r="90" spans="1:9" x14ac:dyDescent="0.25">
      <c r="A90" s="12"/>
      <c r="B90" s="26">
        <v>43</v>
      </c>
      <c r="C90" s="27" t="s">
        <v>13</v>
      </c>
      <c r="D90" s="28">
        <v>3223</v>
      </c>
      <c r="E90" s="29" t="s">
        <v>25</v>
      </c>
      <c r="F90" s="30">
        <v>150000</v>
      </c>
      <c r="G90" s="31"/>
      <c r="H90" s="31"/>
      <c r="I90" s="31"/>
    </row>
    <row r="91" spans="1:9" x14ac:dyDescent="0.25">
      <c r="A91" s="42" t="s">
        <v>12</v>
      </c>
      <c r="B91" s="33" t="s">
        <v>86</v>
      </c>
      <c r="C91" s="33"/>
      <c r="D91" s="33"/>
      <c r="E91" s="43" t="s">
        <v>87</v>
      </c>
      <c r="F91" s="15" t="e">
        <f>+#REF!+F92+F93+F94+F95</f>
        <v>#REF!</v>
      </c>
      <c r="G91" s="16">
        <f>SUM(G92:G95)</f>
        <v>24194000</v>
      </c>
      <c r="H91" s="16">
        <f t="shared" ref="H91:I91" si="11">SUM(H92:H95)</f>
        <v>25844000</v>
      </c>
      <c r="I91" s="16">
        <f t="shared" si="11"/>
        <v>25094000</v>
      </c>
    </row>
    <row r="92" spans="1:9" x14ac:dyDescent="0.25">
      <c r="A92" s="44"/>
      <c r="B92" s="18">
        <v>11</v>
      </c>
      <c r="C92" s="19" t="s">
        <v>13</v>
      </c>
      <c r="D92" s="45">
        <v>3522</v>
      </c>
      <c r="E92" s="21" t="s">
        <v>88</v>
      </c>
      <c r="F92" s="22">
        <v>0</v>
      </c>
      <c r="G92" s="46">
        <v>644000</v>
      </c>
      <c r="H92" s="46">
        <v>644000</v>
      </c>
      <c r="I92" s="46">
        <v>644000</v>
      </c>
    </row>
    <row r="93" spans="1:9" x14ac:dyDescent="0.25">
      <c r="A93" s="44"/>
      <c r="B93" s="18">
        <v>11</v>
      </c>
      <c r="C93" s="19" t="s">
        <v>13</v>
      </c>
      <c r="D93" s="20">
        <v>3822</v>
      </c>
      <c r="E93" s="21" t="s">
        <v>89</v>
      </c>
      <c r="F93" s="22">
        <v>0</v>
      </c>
      <c r="G93" s="46">
        <v>6000000</v>
      </c>
      <c r="H93" s="46">
        <v>6900000</v>
      </c>
      <c r="I93" s="46">
        <v>6900000</v>
      </c>
    </row>
    <row r="94" spans="1:9" ht="25.5" x14ac:dyDescent="0.25">
      <c r="A94" s="44"/>
      <c r="B94" s="18">
        <v>11</v>
      </c>
      <c r="C94" s="19" t="s">
        <v>13</v>
      </c>
      <c r="D94" s="20">
        <v>3862</v>
      </c>
      <c r="E94" s="21" t="s">
        <v>90</v>
      </c>
      <c r="F94" s="22">
        <v>0</v>
      </c>
      <c r="G94" s="46">
        <v>9750000</v>
      </c>
      <c r="H94" s="46">
        <v>10500000</v>
      </c>
      <c r="I94" s="46">
        <v>9750000</v>
      </c>
    </row>
    <row r="95" spans="1:9" x14ac:dyDescent="0.25">
      <c r="A95" s="47"/>
      <c r="B95" s="18">
        <v>11</v>
      </c>
      <c r="C95" s="19" t="s">
        <v>13</v>
      </c>
      <c r="D95" s="20">
        <v>3863</v>
      </c>
      <c r="E95" s="21" t="s">
        <v>91</v>
      </c>
      <c r="F95" s="22">
        <v>0</v>
      </c>
      <c r="G95" s="46">
        <v>7800000</v>
      </c>
      <c r="H95" s="46">
        <v>7800000</v>
      </c>
      <c r="I95" s="46">
        <v>7800000</v>
      </c>
    </row>
    <row r="96" spans="1:9" x14ac:dyDescent="0.25">
      <c r="A96" s="47"/>
      <c r="B96" s="48"/>
      <c r="C96" s="49" t="s">
        <v>92</v>
      </c>
      <c r="D96" s="50"/>
      <c r="E96" s="51" t="s">
        <v>93</v>
      </c>
      <c r="F96" s="52">
        <f>SUM(F97:F102)</f>
        <v>78300000</v>
      </c>
      <c r="G96" s="53">
        <f t="shared" ref="G96" si="12">SUM(G97:G102)</f>
        <v>20000000</v>
      </c>
      <c r="H96" s="53">
        <v>20000000</v>
      </c>
      <c r="I96" s="53">
        <v>20000000</v>
      </c>
    </row>
    <row r="97" spans="1:9" x14ac:dyDescent="0.25">
      <c r="A97" s="12"/>
      <c r="B97" s="26">
        <v>43</v>
      </c>
      <c r="C97" s="27" t="s">
        <v>13</v>
      </c>
      <c r="D97" s="28">
        <v>3237</v>
      </c>
      <c r="E97" s="29" t="s">
        <v>35</v>
      </c>
      <c r="F97" s="30">
        <v>2000000</v>
      </c>
      <c r="G97" s="31">
        <v>500000</v>
      </c>
      <c r="H97" s="31">
        <v>500000</v>
      </c>
      <c r="I97" s="31">
        <v>500000</v>
      </c>
    </row>
    <row r="98" spans="1:9" x14ac:dyDescent="0.25">
      <c r="A98" s="12"/>
      <c r="B98" s="26">
        <v>43</v>
      </c>
      <c r="C98" s="27" t="s">
        <v>13</v>
      </c>
      <c r="D98" s="28">
        <v>3631</v>
      </c>
      <c r="E98" s="29" t="s">
        <v>74</v>
      </c>
      <c r="F98" s="30">
        <v>15660000</v>
      </c>
      <c r="G98" s="31">
        <v>6500000</v>
      </c>
      <c r="H98" s="31">
        <v>6500000</v>
      </c>
      <c r="I98" s="31">
        <v>6500000</v>
      </c>
    </row>
    <row r="99" spans="1:9" x14ac:dyDescent="0.25">
      <c r="A99" s="12"/>
      <c r="B99" s="26">
        <v>43</v>
      </c>
      <c r="C99" s="27" t="s">
        <v>13</v>
      </c>
      <c r="D99" s="28">
        <v>3632</v>
      </c>
      <c r="E99" s="29" t="s">
        <v>94</v>
      </c>
      <c r="F99" s="30">
        <v>39150000</v>
      </c>
      <c r="G99" s="31">
        <v>13000000</v>
      </c>
      <c r="H99" s="31">
        <v>13000000</v>
      </c>
      <c r="I99" s="31">
        <v>13000000</v>
      </c>
    </row>
    <row r="100" spans="1:9" x14ac:dyDescent="0.25">
      <c r="A100" s="12"/>
      <c r="B100" s="26">
        <v>43</v>
      </c>
      <c r="C100" s="27" t="s">
        <v>13</v>
      </c>
      <c r="D100" s="28">
        <v>3861</v>
      </c>
      <c r="E100" s="29" t="s">
        <v>95</v>
      </c>
      <c r="F100" s="30">
        <v>17490000</v>
      </c>
      <c r="G100" s="31">
        <v>0</v>
      </c>
      <c r="H100" s="31">
        <v>0</v>
      </c>
      <c r="I100" s="31">
        <v>0</v>
      </c>
    </row>
    <row r="101" spans="1:9" x14ac:dyDescent="0.25">
      <c r="A101" s="12"/>
      <c r="B101" s="26">
        <v>43</v>
      </c>
      <c r="C101" s="27" t="s">
        <v>13</v>
      </c>
      <c r="D101" s="28">
        <v>3811</v>
      </c>
      <c r="E101" s="29" t="s">
        <v>70</v>
      </c>
      <c r="F101" s="30">
        <v>0</v>
      </c>
      <c r="G101" s="31">
        <v>0</v>
      </c>
      <c r="H101" s="31">
        <v>0</v>
      </c>
      <c r="I101" s="31">
        <v>0</v>
      </c>
    </row>
    <row r="102" spans="1:9" x14ac:dyDescent="0.25">
      <c r="A102" s="12"/>
      <c r="B102" s="26">
        <v>43</v>
      </c>
      <c r="C102" s="27" t="s">
        <v>13</v>
      </c>
      <c r="D102" s="28">
        <v>3821</v>
      </c>
      <c r="E102" s="29" t="s">
        <v>96</v>
      </c>
      <c r="F102" s="30">
        <v>4000000</v>
      </c>
      <c r="G102" s="31">
        <v>0</v>
      </c>
      <c r="H102" s="31">
        <v>0</v>
      </c>
      <c r="I102" s="31">
        <v>0</v>
      </c>
    </row>
    <row r="103" spans="1:9" x14ac:dyDescent="0.25">
      <c r="A103" s="12" t="s">
        <v>12</v>
      </c>
      <c r="B103" s="32" t="s">
        <v>97</v>
      </c>
      <c r="C103" s="32"/>
      <c r="D103" s="32"/>
      <c r="E103" s="40" t="s">
        <v>98</v>
      </c>
      <c r="F103" s="15">
        <f>+F104+F105</f>
        <v>49542344</v>
      </c>
      <c r="G103" s="16">
        <f t="shared" ref="G103:I103" si="13">SUM(G104+G105)</f>
        <v>32290000</v>
      </c>
      <c r="H103" s="16">
        <f t="shared" si="13"/>
        <v>32290000</v>
      </c>
      <c r="I103" s="16">
        <f t="shared" si="13"/>
        <v>32290000</v>
      </c>
    </row>
    <row r="104" spans="1:9" x14ac:dyDescent="0.25">
      <c r="A104" s="12"/>
      <c r="B104" s="18">
        <v>11</v>
      </c>
      <c r="C104" s="19" t="s">
        <v>13</v>
      </c>
      <c r="D104" s="20">
        <v>3522</v>
      </c>
      <c r="E104" s="21" t="s">
        <v>77</v>
      </c>
      <c r="F104" s="22">
        <v>32362344</v>
      </c>
      <c r="G104" s="46">
        <v>23490000</v>
      </c>
      <c r="H104" s="23">
        <v>23490000</v>
      </c>
      <c r="I104" s="23">
        <v>23490000</v>
      </c>
    </row>
    <row r="105" spans="1:9" x14ac:dyDescent="0.25">
      <c r="A105" s="12"/>
      <c r="B105" s="18">
        <v>11</v>
      </c>
      <c r="C105" s="19" t="s">
        <v>13</v>
      </c>
      <c r="D105" s="20">
        <v>3523</v>
      </c>
      <c r="E105" s="21" t="s">
        <v>78</v>
      </c>
      <c r="F105" s="22">
        <v>17180000</v>
      </c>
      <c r="G105" s="46">
        <v>8800000</v>
      </c>
      <c r="H105" s="23">
        <v>8800000</v>
      </c>
      <c r="I105" s="23">
        <v>8800000</v>
      </c>
    </row>
    <row r="106" spans="1:9" x14ac:dyDescent="0.25">
      <c r="A106" s="12" t="s">
        <v>99</v>
      </c>
      <c r="B106" s="33" t="s">
        <v>100</v>
      </c>
      <c r="C106" s="33"/>
      <c r="D106" s="33"/>
      <c r="E106" s="14" t="s">
        <v>101</v>
      </c>
      <c r="F106" s="15">
        <f>+F107</f>
        <v>89000000</v>
      </c>
      <c r="G106" s="16">
        <f t="shared" ref="G106:I106" si="14">SUM(G107)</f>
        <v>78000000</v>
      </c>
      <c r="H106" s="16">
        <f t="shared" si="14"/>
        <v>78000000</v>
      </c>
      <c r="I106" s="16">
        <f t="shared" si="14"/>
        <v>78000000</v>
      </c>
    </row>
    <row r="107" spans="1:9" x14ac:dyDescent="0.25">
      <c r="A107" s="12"/>
      <c r="B107" s="18">
        <v>11</v>
      </c>
      <c r="C107" s="19" t="s">
        <v>13</v>
      </c>
      <c r="D107" s="20">
        <v>3811</v>
      </c>
      <c r="E107" s="21" t="s">
        <v>70</v>
      </c>
      <c r="F107" s="22">
        <v>89000000</v>
      </c>
      <c r="G107" s="46">
        <v>78000000</v>
      </c>
      <c r="H107" s="23">
        <v>78000000</v>
      </c>
      <c r="I107" s="23">
        <v>78000000</v>
      </c>
    </row>
    <row r="108" spans="1:9" x14ac:dyDescent="0.25">
      <c r="A108" s="12" t="s">
        <v>99</v>
      </c>
      <c r="B108" s="54" t="s">
        <v>102</v>
      </c>
      <c r="C108" s="54"/>
      <c r="D108" s="54"/>
      <c r="E108" s="55" t="s">
        <v>103</v>
      </c>
      <c r="F108" s="56">
        <f>+F109</f>
        <v>50000</v>
      </c>
      <c r="G108" s="57">
        <f t="shared" ref="G108" si="15">SUM(G109)</f>
        <v>100000</v>
      </c>
      <c r="H108" s="57">
        <v>100000</v>
      </c>
      <c r="I108" s="57">
        <v>100000</v>
      </c>
    </row>
    <row r="109" spans="1:9" x14ac:dyDescent="0.2">
      <c r="A109" s="58"/>
      <c r="B109" s="26">
        <v>43</v>
      </c>
      <c r="C109" s="27" t="s">
        <v>13</v>
      </c>
      <c r="D109" s="28">
        <v>3291</v>
      </c>
      <c r="E109" s="29" t="s">
        <v>104</v>
      </c>
      <c r="F109" s="30">
        <v>50000</v>
      </c>
      <c r="G109" s="31">
        <v>100000</v>
      </c>
      <c r="H109" s="31">
        <v>100000</v>
      </c>
      <c r="I109" s="31">
        <v>100000</v>
      </c>
    </row>
    <row r="110" spans="1:9" x14ac:dyDescent="0.25">
      <c r="A110" s="12" t="s">
        <v>12</v>
      </c>
      <c r="B110" s="33" t="s">
        <v>105</v>
      </c>
      <c r="C110" s="33"/>
      <c r="D110" s="33"/>
      <c r="E110" s="40" t="s">
        <v>106</v>
      </c>
      <c r="F110" s="15" t="e">
        <f>+F111+F113+#REF!+#REF!</f>
        <v>#REF!</v>
      </c>
      <c r="G110" s="16">
        <f>SUM(G111:G128)</f>
        <v>3428000</v>
      </c>
      <c r="H110" s="16">
        <f t="shared" ref="H110:I110" si="16">SUM(H111:H128)</f>
        <v>3428000</v>
      </c>
      <c r="I110" s="16">
        <f t="shared" si="16"/>
        <v>3428000</v>
      </c>
    </row>
    <row r="111" spans="1:9" x14ac:dyDescent="0.25">
      <c r="A111" s="12"/>
      <c r="B111" s="18">
        <v>12</v>
      </c>
      <c r="C111" s="18" t="s">
        <v>13</v>
      </c>
      <c r="D111" s="18">
        <v>3841</v>
      </c>
      <c r="E111" s="21" t="s">
        <v>107</v>
      </c>
      <c r="F111" s="22">
        <v>300000</v>
      </c>
      <c r="G111" s="41">
        <v>200000</v>
      </c>
      <c r="H111" s="41">
        <v>200000</v>
      </c>
      <c r="I111" s="41">
        <v>200000</v>
      </c>
    </row>
    <row r="112" spans="1:9" x14ac:dyDescent="0.25">
      <c r="A112" s="12"/>
      <c r="B112" s="59">
        <v>561</v>
      </c>
      <c r="C112" s="59">
        <v>473</v>
      </c>
      <c r="D112" s="59">
        <v>3841</v>
      </c>
      <c r="E112" s="60" t="s">
        <v>107</v>
      </c>
      <c r="F112" s="61"/>
      <c r="G112" s="62">
        <v>1300000</v>
      </c>
      <c r="H112" s="62">
        <v>1300000</v>
      </c>
      <c r="I112" s="62">
        <v>1300000</v>
      </c>
    </row>
    <row r="113" spans="1:9" ht="25.5" x14ac:dyDescent="0.25">
      <c r="A113" s="12"/>
      <c r="B113" s="18">
        <v>12</v>
      </c>
      <c r="C113" s="18" t="s">
        <v>13</v>
      </c>
      <c r="D113" s="18">
        <v>3681</v>
      </c>
      <c r="E113" s="21" t="s">
        <v>108</v>
      </c>
      <c r="F113" s="22">
        <v>100000</v>
      </c>
      <c r="G113" s="41">
        <v>200000</v>
      </c>
      <c r="H113" s="41">
        <v>200000</v>
      </c>
      <c r="I113" s="41">
        <v>200000</v>
      </c>
    </row>
    <row r="114" spans="1:9" ht="25.5" x14ac:dyDescent="0.25">
      <c r="A114" s="12"/>
      <c r="B114" s="59">
        <v>561</v>
      </c>
      <c r="C114" s="59">
        <v>473</v>
      </c>
      <c r="D114" s="59">
        <v>3681</v>
      </c>
      <c r="E114" s="60" t="s">
        <v>108</v>
      </c>
      <c r="F114" s="61"/>
      <c r="G114" s="62">
        <v>1300000</v>
      </c>
      <c r="H114" s="62">
        <v>1300000</v>
      </c>
      <c r="I114" s="62">
        <v>1300000</v>
      </c>
    </row>
    <row r="115" spans="1:9" x14ac:dyDescent="0.25">
      <c r="A115" s="12"/>
      <c r="B115" s="18">
        <v>12</v>
      </c>
      <c r="C115" s="18" t="s">
        <v>13</v>
      </c>
      <c r="D115" s="18">
        <v>3211</v>
      </c>
      <c r="E115" s="21" t="s">
        <v>20</v>
      </c>
      <c r="F115" s="22">
        <v>100000</v>
      </c>
      <c r="G115" s="41">
        <v>10000</v>
      </c>
      <c r="H115" s="41">
        <v>10000</v>
      </c>
      <c r="I115" s="41">
        <v>10000</v>
      </c>
    </row>
    <row r="116" spans="1:9" x14ac:dyDescent="0.25">
      <c r="A116" s="12"/>
      <c r="B116" s="59">
        <v>561</v>
      </c>
      <c r="C116" s="59">
        <v>473</v>
      </c>
      <c r="D116" s="59">
        <v>3211</v>
      </c>
      <c r="E116" s="60" t="s">
        <v>20</v>
      </c>
      <c r="F116" s="61"/>
      <c r="G116" s="62">
        <v>65000</v>
      </c>
      <c r="H116" s="62">
        <v>65000</v>
      </c>
      <c r="I116" s="62">
        <v>65000</v>
      </c>
    </row>
    <row r="117" spans="1:9" x14ac:dyDescent="0.25">
      <c r="A117" s="12"/>
      <c r="B117" s="18">
        <v>12</v>
      </c>
      <c r="C117" s="18" t="s">
        <v>13</v>
      </c>
      <c r="D117" s="18">
        <v>3233</v>
      </c>
      <c r="E117" s="21" t="s">
        <v>31</v>
      </c>
      <c r="F117" s="22">
        <v>100000</v>
      </c>
      <c r="G117" s="41">
        <v>5000</v>
      </c>
      <c r="H117" s="41">
        <v>5000</v>
      </c>
      <c r="I117" s="41">
        <v>5000</v>
      </c>
    </row>
    <row r="118" spans="1:9" x14ac:dyDescent="0.25">
      <c r="A118" s="12"/>
      <c r="B118" s="59">
        <v>561</v>
      </c>
      <c r="C118" s="59">
        <v>473</v>
      </c>
      <c r="D118" s="59">
        <v>3233</v>
      </c>
      <c r="E118" s="60" t="s">
        <v>31</v>
      </c>
      <c r="F118" s="61"/>
      <c r="G118" s="62">
        <v>35000</v>
      </c>
      <c r="H118" s="62">
        <v>35000</v>
      </c>
      <c r="I118" s="62">
        <v>35000</v>
      </c>
    </row>
    <row r="119" spans="1:9" x14ac:dyDescent="0.25">
      <c r="A119" s="12"/>
      <c r="B119" s="18">
        <v>12</v>
      </c>
      <c r="C119" s="18" t="s">
        <v>13</v>
      </c>
      <c r="D119" s="18">
        <v>3237</v>
      </c>
      <c r="E119" s="21" t="s">
        <v>35</v>
      </c>
      <c r="F119" s="22">
        <v>100000</v>
      </c>
      <c r="G119" s="41">
        <v>10000</v>
      </c>
      <c r="H119" s="41">
        <v>10000</v>
      </c>
      <c r="I119" s="41">
        <v>10000</v>
      </c>
    </row>
    <row r="120" spans="1:9" x14ac:dyDescent="0.25">
      <c r="A120" s="12"/>
      <c r="B120" s="59">
        <v>561</v>
      </c>
      <c r="C120" s="59">
        <v>473</v>
      </c>
      <c r="D120" s="59">
        <v>3237</v>
      </c>
      <c r="E120" s="60" t="s">
        <v>35</v>
      </c>
      <c r="F120" s="61"/>
      <c r="G120" s="62">
        <v>100000</v>
      </c>
      <c r="H120" s="62">
        <v>100000</v>
      </c>
      <c r="I120" s="62">
        <v>100000</v>
      </c>
    </row>
    <row r="121" spans="1:9" x14ac:dyDescent="0.25">
      <c r="A121" s="12"/>
      <c r="B121" s="18">
        <v>12</v>
      </c>
      <c r="C121" s="18" t="s">
        <v>13</v>
      </c>
      <c r="D121" s="18">
        <v>3239</v>
      </c>
      <c r="E121" s="21" t="s">
        <v>36</v>
      </c>
      <c r="F121" s="22">
        <v>100000</v>
      </c>
      <c r="G121" s="41">
        <v>5000</v>
      </c>
      <c r="H121" s="41">
        <v>5000</v>
      </c>
      <c r="I121" s="41">
        <v>5000</v>
      </c>
    </row>
    <row r="122" spans="1:9" x14ac:dyDescent="0.25">
      <c r="A122" s="12"/>
      <c r="B122" s="59">
        <v>561</v>
      </c>
      <c r="C122" s="59">
        <v>473</v>
      </c>
      <c r="D122" s="59">
        <v>3239</v>
      </c>
      <c r="E122" s="60" t="s">
        <v>36</v>
      </c>
      <c r="F122" s="61"/>
      <c r="G122" s="62">
        <v>35000</v>
      </c>
      <c r="H122" s="62">
        <v>35000</v>
      </c>
      <c r="I122" s="62">
        <v>35000</v>
      </c>
    </row>
    <row r="123" spans="1:9" x14ac:dyDescent="0.25">
      <c r="A123" s="12"/>
      <c r="B123" s="18">
        <v>12</v>
      </c>
      <c r="C123" s="18" t="s">
        <v>13</v>
      </c>
      <c r="D123" s="18">
        <v>3241</v>
      </c>
      <c r="E123" s="21" t="s">
        <v>37</v>
      </c>
      <c r="F123" s="22">
        <v>100000</v>
      </c>
      <c r="G123" s="41">
        <v>15000</v>
      </c>
      <c r="H123" s="41">
        <v>15000</v>
      </c>
      <c r="I123" s="41">
        <v>15000</v>
      </c>
    </row>
    <row r="124" spans="1:9" x14ac:dyDescent="0.25">
      <c r="A124" s="12"/>
      <c r="B124" s="59">
        <v>561</v>
      </c>
      <c r="C124" s="59">
        <v>473</v>
      </c>
      <c r="D124" s="59">
        <v>3241</v>
      </c>
      <c r="E124" s="60" t="s">
        <v>37</v>
      </c>
      <c r="F124" s="61"/>
      <c r="G124" s="62">
        <v>100000</v>
      </c>
      <c r="H124" s="62">
        <v>100000</v>
      </c>
      <c r="I124" s="62">
        <v>100000</v>
      </c>
    </row>
    <row r="125" spans="1:9" x14ac:dyDescent="0.25">
      <c r="A125" s="12"/>
      <c r="B125" s="18">
        <v>12</v>
      </c>
      <c r="C125" s="18" t="s">
        <v>13</v>
      </c>
      <c r="D125" s="18">
        <v>3293</v>
      </c>
      <c r="E125" s="21" t="s">
        <v>38</v>
      </c>
      <c r="F125" s="22">
        <v>100000</v>
      </c>
      <c r="G125" s="41">
        <v>1000</v>
      </c>
      <c r="H125" s="41">
        <v>1000</v>
      </c>
      <c r="I125" s="41">
        <v>1000</v>
      </c>
    </row>
    <row r="126" spans="1:9" x14ac:dyDescent="0.25">
      <c r="A126" s="12"/>
      <c r="B126" s="59">
        <v>561</v>
      </c>
      <c r="C126" s="59">
        <v>473</v>
      </c>
      <c r="D126" s="59">
        <v>3293</v>
      </c>
      <c r="E126" s="60" t="s">
        <v>38</v>
      </c>
      <c r="F126" s="61"/>
      <c r="G126" s="62">
        <v>7000</v>
      </c>
      <c r="H126" s="62">
        <v>7000</v>
      </c>
      <c r="I126" s="62">
        <v>7000</v>
      </c>
    </row>
    <row r="127" spans="1:9" x14ac:dyDescent="0.25">
      <c r="A127" s="12"/>
      <c r="B127" s="18">
        <v>12</v>
      </c>
      <c r="C127" s="18" t="s">
        <v>13</v>
      </c>
      <c r="D127" s="18">
        <v>4221</v>
      </c>
      <c r="E127" s="21" t="s">
        <v>47</v>
      </c>
      <c r="F127" s="22">
        <v>100000</v>
      </c>
      <c r="G127" s="41">
        <v>5000</v>
      </c>
      <c r="H127" s="41">
        <v>5000</v>
      </c>
      <c r="I127" s="41">
        <v>5000</v>
      </c>
    </row>
    <row r="128" spans="1:9" x14ac:dyDescent="0.25">
      <c r="A128" s="12"/>
      <c r="B128" s="59">
        <v>561</v>
      </c>
      <c r="C128" s="59">
        <v>473</v>
      </c>
      <c r="D128" s="59">
        <v>4221</v>
      </c>
      <c r="E128" s="60" t="s">
        <v>47</v>
      </c>
      <c r="F128" s="61"/>
      <c r="G128" s="62">
        <v>35000</v>
      </c>
      <c r="H128" s="62">
        <v>35000</v>
      </c>
      <c r="I128" s="62">
        <v>35000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Sladoljev</dc:creator>
  <cp:lastModifiedBy>Gordana Koren</cp:lastModifiedBy>
  <dcterms:created xsi:type="dcterms:W3CDTF">2014-11-10T08:04:48Z</dcterms:created>
  <dcterms:modified xsi:type="dcterms:W3CDTF">2014-12-16T12:19:06Z</dcterms:modified>
</cp:coreProperties>
</file>