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2003\Everyone\2016\STATISTIKA 2016\2016_07 - SRPANJ 2016\"/>
    </mc:Choice>
  </mc:AlternateContent>
  <bookViews>
    <workbookView xWindow="0" yWindow="0" windowWidth="18900" windowHeight="9165" firstSheet="1" activeTab="2"/>
  </bookViews>
  <sheets>
    <sheet name="dolasci K" sheetId="1" r:id="rId1"/>
    <sheet name="nocenja K" sheetId="2" r:id="rId2"/>
    <sheet name="dolasci K + nocenja K" sheetId="9" r:id="rId3"/>
    <sheet name="zemlje K" sheetId="11" r:id="rId4"/>
    <sheet name="smještaj K" sheetId="4" r:id="rId5"/>
    <sheet name="dob K" sheetId="12" r:id="rId6"/>
    <sheet name="subregija K i smjestaj K" sheetId="28" r:id="rId7"/>
    <sheet name="kum dolasci K" sheetId="19" r:id="rId8"/>
    <sheet name="kum nocenja K" sheetId="20" r:id="rId9"/>
    <sheet name="kum dolasci K i nocenja K" sheetId="21" r:id="rId10"/>
    <sheet name="kum zemlje K" sheetId="22" r:id="rId11"/>
    <sheet name="kum smještaj K" sheetId="23" r:id="rId12"/>
    <sheet name="kum dob K" sheetId="27" r:id="rId13"/>
    <sheet name="kum subregija K i smjestaj K" sheetId="29" r:id="rId14"/>
  </sheets>
  <definedNames>
    <definedName name="_xlnm.Print_Area" localSheetId="8">'kum nocenja K'!$A$1:$L$46</definedName>
    <definedName name="_xlnm.Print_Area" localSheetId="11">'kum smještaj K'!$A$1:$G$17</definedName>
    <definedName name="_xlnm.Print_Area" localSheetId="1">'nocenja K'!$A$1:$L$46</definedName>
    <definedName name="_xlnm.Print_Area" localSheetId="4">'smještaj K'!$A$1:$G$17</definedName>
    <definedName name="_xlnm.Print_Titles" localSheetId="5">'dob K'!$1:$2</definedName>
    <definedName name="_xlnm.Print_Titles" localSheetId="12">'kum dob K'!$1:$2</definedName>
    <definedName name="_xlnm.Print_Titles" localSheetId="13">'kum subregija K i smjestaj K'!$1:$2</definedName>
    <definedName name="_xlnm.Print_Titles" localSheetId="10">'kum zemlje K'!$1:$2</definedName>
    <definedName name="_xlnm.Print_Titles" localSheetId="6">'subregija K i smjestaj K'!$1:$2</definedName>
    <definedName name="_xlnm.Print_Titles" localSheetId="3">'zemlje K'!$1:$2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8" l="1"/>
  <c r="D60" i="29" l="1"/>
  <c r="C60" i="29"/>
  <c r="D59" i="29"/>
  <c r="C59" i="29"/>
  <c r="D58" i="29"/>
  <c r="C58" i="29"/>
  <c r="D57" i="29"/>
  <c r="C57" i="29"/>
  <c r="D55" i="29"/>
  <c r="E53" i="29" s="1"/>
  <c r="C55" i="29"/>
  <c r="F54" i="29"/>
  <c r="E54" i="29"/>
  <c r="F53" i="29"/>
  <c r="F52" i="29"/>
  <c r="E52" i="29"/>
  <c r="F51" i="29"/>
  <c r="D49" i="29"/>
  <c r="E48" i="29" s="1"/>
  <c r="C49" i="29"/>
  <c r="F48" i="29"/>
  <c r="F47" i="29"/>
  <c r="E47" i="29"/>
  <c r="F46" i="29"/>
  <c r="F45" i="29"/>
  <c r="E45" i="29"/>
  <c r="D43" i="29"/>
  <c r="E42" i="29" s="1"/>
  <c r="C43" i="29"/>
  <c r="F42" i="29"/>
  <c r="F41" i="29"/>
  <c r="E41" i="29"/>
  <c r="F40" i="29"/>
  <c r="F39" i="29"/>
  <c r="E39" i="29"/>
  <c r="D37" i="29"/>
  <c r="E35" i="29" s="1"/>
  <c r="C37" i="29"/>
  <c r="F36" i="29"/>
  <c r="E36" i="29"/>
  <c r="F35" i="29"/>
  <c r="F34" i="29"/>
  <c r="F33" i="29"/>
  <c r="D31" i="29"/>
  <c r="E30" i="29" s="1"/>
  <c r="C31" i="29"/>
  <c r="F30" i="29"/>
  <c r="F29" i="29"/>
  <c r="E29" i="29"/>
  <c r="F28" i="29"/>
  <c r="F27" i="29"/>
  <c r="E27" i="29"/>
  <c r="D25" i="29"/>
  <c r="E23" i="29" s="1"/>
  <c r="C25" i="29"/>
  <c r="F24" i="29"/>
  <c r="F23" i="29"/>
  <c r="F22" i="29"/>
  <c r="F21" i="29"/>
  <c r="D19" i="29"/>
  <c r="E18" i="29" s="1"/>
  <c r="C19" i="29"/>
  <c r="F19" i="29" s="1"/>
  <c r="F18" i="29"/>
  <c r="F17" i="29"/>
  <c r="E17" i="29"/>
  <c r="F16" i="29"/>
  <c r="E16" i="29"/>
  <c r="F15" i="29"/>
  <c r="E15" i="29"/>
  <c r="D13" i="29"/>
  <c r="E11" i="29" s="1"/>
  <c r="C13" i="29"/>
  <c r="F12" i="29"/>
  <c r="F11" i="29"/>
  <c r="F10" i="29"/>
  <c r="F9" i="29"/>
  <c r="D7" i="29"/>
  <c r="E6" i="29" s="1"/>
  <c r="C7" i="29"/>
  <c r="F6" i="29"/>
  <c r="F5" i="29"/>
  <c r="F4" i="29"/>
  <c r="F3" i="29"/>
  <c r="E3" i="29"/>
  <c r="E60" i="28"/>
  <c r="E59" i="28"/>
  <c r="E58" i="28"/>
  <c r="E54" i="28"/>
  <c r="E53" i="28"/>
  <c r="E52" i="28"/>
  <c r="E51" i="28"/>
  <c r="E48" i="28"/>
  <c r="E47" i="28"/>
  <c r="E46" i="28"/>
  <c r="E45" i="28"/>
  <c r="E42" i="28"/>
  <c r="E41" i="28"/>
  <c r="E40" i="28"/>
  <c r="E39" i="28"/>
  <c r="E36" i="28"/>
  <c r="E35" i="28"/>
  <c r="E34" i="28"/>
  <c r="E33" i="28"/>
  <c r="E30" i="28"/>
  <c r="E29" i="28"/>
  <c r="E28" i="28"/>
  <c r="E27" i="28"/>
  <c r="E24" i="28"/>
  <c r="E23" i="28"/>
  <c r="E22" i="28"/>
  <c r="E21" i="28"/>
  <c r="E18" i="28"/>
  <c r="E17" i="28"/>
  <c r="E16" i="28"/>
  <c r="E15" i="28"/>
  <c r="D57" i="28"/>
  <c r="D60" i="28"/>
  <c r="D59" i="28"/>
  <c r="D58" i="28"/>
  <c r="C60" i="28"/>
  <c r="C59" i="28"/>
  <c r="C58" i="28"/>
  <c r="C57" i="28"/>
  <c r="F3" i="28"/>
  <c r="F4" i="28"/>
  <c r="F5" i="28"/>
  <c r="F6" i="28"/>
  <c r="E5" i="29" l="1"/>
  <c r="E12" i="29"/>
  <c r="E34" i="29"/>
  <c r="E4" i="29"/>
  <c r="E7" i="29" s="1"/>
  <c r="E10" i="29"/>
  <c r="F31" i="29"/>
  <c r="F49" i="29"/>
  <c r="F7" i="29"/>
  <c r="E51" i="29"/>
  <c r="F55" i="29"/>
  <c r="E46" i="29"/>
  <c r="E49" i="29" s="1"/>
  <c r="F43" i="29"/>
  <c r="E33" i="29"/>
  <c r="E37" i="29" s="1"/>
  <c r="F37" i="29"/>
  <c r="E28" i="29"/>
  <c r="E31" i="29" s="1"/>
  <c r="E22" i="29"/>
  <c r="E24" i="29"/>
  <c r="F57" i="29"/>
  <c r="F59" i="29"/>
  <c r="E21" i="29"/>
  <c r="F25" i="29"/>
  <c r="E9" i="29"/>
  <c r="E13" i="29" s="1"/>
  <c r="F13" i="29"/>
  <c r="F58" i="29"/>
  <c r="F60" i="29"/>
  <c r="E55" i="29"/>
  <c r="E40" i="29"/>
  <c r="E43" i="29" s="1"/>
  <c r="D61" i="29"/>
  <c r="E58" i="29" s="1"/>
  <c r="E19" i="29"/>
  <c r="C61" i="29"/>
  <c r="E25" i="29" l="1"/>
  <c r="F61" i="29"/>
  <c r="E60" i="29"/>
  <c r="E59" i="29"/>
  <c r="E57" i="29"/>
  <c r="E61" i="29" l="1"/>
  <c r="G43" i="21" l="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3" i="21"/>
  <c r="F33" i="21"/>
  <c r="G32" i="21"/>
  <c r="F32" i="21"/>
  <c r="G31" i="21"/>
  <c r="F31" i="21"/>
  <c r="G30" i="21"/>
  <c r="F30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G18" i="21"/>
  <c r="F18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7" i="21"/>
  <c r="F7" i="21"/>
  <c r="G6" i="21"/>
  <c r="F6" i="21"/>
  <c r="G5" i="21"/>
  <c r="F5" i="21"/>
  <c r="G4" i="21"/>
  <c r="F4" i="21"/>
  <c r="G3" i="21"/>
  <c r="F3" i="21"/>
  <c r="G47" i="21"/>
  <c r="F47" i="21"/>
  <c r="G46" i="21"/>
  <c r="F46" i="21"/>
  <c r="G47" i="9"/>
  <c r="F47" i="9"/>
  <c r="G46" i="9"/>
  <c r="F46" i="9"/>
  <c r="F49" i="9"/>
  <c r="G43" i="9" l="1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3" i="9"/>
  <c r="F33" i="9"/>
  <c r="G32" i="9"/>
  <c r="F32" i="9"/>
  <c r="G31" i="9"/>
  <c r="F31" i="9"/>
  <c r="G30" i="9"/>
  <c r="F30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0" i="9"/>
  <c r="F20" i="9"/>
  <c r="G19" i="9"/>
  <c r="F19" i="9"/>
  <c r="G18" i="9"/>
  <c r="F18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7" i="9"/>
  <c r="F7" i="9"/>
  <c r="G6" i="9"/>
  <c r="F6" i="9"/>
  <c r="G5" i="9"/>
  <c r="F5" i="9"/>
  <c r="G4" i="9"/>
  <c r="F4" i="9"/>
  <c r="G3" i="9"/>
  <c r="F3" i="9"/>
  <c r="D3" i="2" l="1"/>
  <c r="H60" i="29" l="1"/>
  <c r="G60" i="29"/>
  <c r="J60" i="29" s="1"/>
  <c r="H59" i="29"/>
  <c r="G59" i="29"/>
  <c r="H58" i="29"/>
  <c r="G58" i="29"/>
  <c r="H57" i="29"/>
  <c r="G57" i="29"/>
  <c r="H55" i="29"/>
  <c r="I51" i="29" s="1"/>
  <c r="G55" i="29"/>
  <c r="J55" i="29" s="1"/>
  <c r="J54" i="29"/>
  <c r="I54" i="29"/>
  <c r="J53" i="29"/>
  <c r="J52" i="29"/>
  <c r="J51" i="29"/>
  <c r="H49" i="29"/>
  <c r="G49" i="29"/>
  <c r="J49" i="29" s="1"/>
  <c r="J48" i="29"/>
  <c r="I48" i="29"/>
  <c r="J47" i="29"/>
  <c r="I47" i="29"/>
  <c r="J46" i="29"/>
  <c r="I46" i="29"/>
  <c r="J45" i="29"/>
  <c r="I45" i="29"/>
  <c r="I49" i="29" s="1"/>
  <c r="H43" i="29"/>
  <c r="G43" i="29"/>
  <c r="J43" i="29" s="1"/>
  <c r="J42" i="29"/>
  <c r="I42" i="29"/>
  <c r="J41" i="29"/>
  <c r="I41" i="29"/>
  <c r="J40" i="29"/>
  <c r="I40" i="29"/>
  <c r="J39" i="29"/>
  <c r="I39" i="29"/>
  <c r="H37" i="29"/>
  <c r="I34" i="29" s="1"/>
  <c r="G37" i="29"/>
  <c r="J37" i="29" s="1"/>
  <c r="J36" i="29"/>
  <c r="I36" i="29"/>
  <c r="J35" i="29"/>
  <c r="I35" i="29"/>
  <c r="J34" i="29"/>
  <c r="J33" i="29"/>
  <c r="I33" i="29"/>
  <c r="H31" i="29"/>
  <c r="G31" i="29"/>
  <c r="J31" i="29" s="1"/>
  <c r="J30" i="29"/>
  <c r="I30" i="29"/>
  <c r="J29" i="29"/>
  <c r="I29" i="29"/>
  <c r="J28" i="29"/>
  <c r="I28" i="29"/>
  <c r="J27" i="29"/>
  <c r="I27" i="29"/>
  <c r="I31" i="29" s="1"/>
  <c r="H25" i="29"/>
  <c r="G25" i="29"/>
  <c r="J25" i="29" s="1"/>
  <c r="J24" i="29"/>
  <c r="I24" i="29"/>
  <c r="J23" i="29"/>
  <c r="I23" i="29"/>
  <c r="J22" i="29"/>
  <c r="I22" i="29"/>
  <c r="J21" i="29"/>
  <c r="I21" i="29"/>
  <c r="I25" i="29" s="1"/>
  <c r="H19" i="29"/>
  <c r="G19" i="29"/>
  <c r="J19" i="29" s="1"/>
  <c r="J18" i="29"/>
  <c r="I18" i="29"/>
  <c r="J17" i="29"/>
  <c r="I17" i="29"/>
  <c r="J16" i="29"/>
  <c r="I16" i="29"/>
  <c r="J15" i="29"/>
  <c r="I15" i="29"/>
  <c r="I19" i="29" s="1"/>
  <c r="H13" i="29"/>
  <c r="G13" i="29"/>
  <c r="J13" i="29" s="1"/>
  <c r="J12" i="29"/>
  <c r="I12" i="29"/>
  <c r="J11" i="29"/>
  <c r="I11" i="29"/>
  <c r="J10" i="29"/>
  <c r="I10" i="29"/>
  <c r="J9" i="29"/>
  <c r="I9" i="29"/>
  <c r="I13" i="29" s="1"/>
  <c r="H7" i="29"/>
  <c r="G7" i="29"/>
  <c r="J7" i="29" s="1"/>
  <c r="J6" i="29"/>
  <c r="I6" i="29"/>
  <c r="J5" i="29"/>
  <c r="I5" i="29"/>
  <c r="J4" i="29"/>
  <c r="I4" i="29"/>
  <c r="J3" i="29"/>
  <c r="I3" i="29"/>
  <c r="I7" i="29" s="1"/>
  <c r="D61" i="28"/>
  <c r="C61" i="28"/>
  <c r="H60" i="28"/>
  <c r="G60" i="28"/>
  <c r="F60" i="28"/>
  <c r="H59" i="28"/>
  <c r="J59" i="28" s="1"/>
  <c r="G59" i="28"/>
  <c r="F59" i="28"/>
  <c r="H58" i="28"/>
  <c r="G58" i="28"/>
  <c r="J58" i="28" s="1"/>
  <c r="F58" i="28"/>
  <c r="J57" i="28"/>
  <c r="H57" i="28"/>
  <c r="G57" i="28"/>
  <c r="F57" i="28"/>
  <c r="H55" i="28"/>
  <c r="I54" i="28" s="1"/>
  <c r="G55" i="28"/>
  <c r="J55" i="28" s="1"/>
  <c r="D55" i="28"/>
  <c r="C55" i="28"/>
  <c r="J54" i="28"/>
  <c r="F54" i="28"/>
  <c r="J53" i="28"/>
  <c r="F53" i="28"/>
  <c r="J52" i="28"/>
  <c r="F52" i="28"/>
  <c r="J51" i="28"/>
  <c r="F51" i="28"/>
  <c r="H49" i="28"/>
  <c r="I48" i="28" s="1"/>
  <c r="G49" i="28"/>
  <c r="J49" i="28" s="1"/>
  <c r="D49" i="28"/>
  <c r="C49" i="28"/>
  <c r="J48" i="28"/>
  <c r="F48" i="28"/>
  <c r="J47" i="28"/>
  <c r="F47" i="28"/>
  <c r="J46" i="28"/>
  <c r="F46" i="28"/>
  <c r="J45" i="28"/>
  <c r="F45" i="28"/>
  <c r="H43" i="28"/>
  <c r="I42" i="28" s="1"/>
  <c r="G43" i="28"/>
  <c r="J43" i="28" s="1"/>
  <c r="D43" i="28"/>
  <c r="C43" i="28"/>
  <c r="J42" i="28"/>
  <c r="F42" i="28"/>
  <c r="J41" i="28"/>
  <c r="F41" i="28"/>
  <c r="J40" i="28"/>
  <c r="I40" i="28"/>
  <c r="F40" i="28"/>
  <c r="J39" i="28"/>
  <c r="I39" i="28"/>
  <c r="F39" i="28"/>
  <c r="H37" i="28"/>
  <c r="G37" i="28"/>
  <c r="J37" i="28" s="1"/>
  <c r="D37" i="28"/>
  <c r="C37" i="28"/>
  <c r="J36" i="28"/>
  <c r="I36" i="28"/>
  <c r="F36" i="28"/>
  <c r="J35" i="28"/>
  <c r="I35" i="28"/>
  <c r="F35" i="28"/>
  <c r="J34" i="28"/>
  <c r="I34" i="28"/>
  <c r="F34" i="28"/>
  <c r="J33" i="28"/>
  <c r="I33" i="28"/>
  <c r="I37" i="28" s="1"/>
  <c r="F33" i="28"/>
  <c r="E37" i="28"/>
  <c r="H31" i="28"/>
  <c r="G31" i="28"/>
  <c r="J31" i="28" s="1"/>
  <c r="D31" i="28"/>
  <c r="C31" i="28"/>
  <c r="F31" i="28" s="1"/>
  <c r="J30" i="28"/>
  <c r="I30" i="28"/>
  <c r="F30" i="28"/>
  <c r="J29" i="28"/>
  <c r="I29" i="28"/>
  <c r="F29" i="28"/>
  <c r="J28" i="28"/>
  <c r="I28" i="28"/>
  <c r="F28" i="28"/>
  <c r="J27" i="28"/>
  <c r="I27" i="28"/>
  <c r="I31" i="28" s="1"/>
  <c r="F27" i="28"/>
  <c r="E31" i="28"/>
  <c r="H25" i="28"/>
  <c r="G25" i="28"/>
  <c r="J25" i="28" s="1"/>
  <c r="D25" i="28"/>
  <c r="C25" i="28"/>
  <c r="F25" i="28" s="1"/>
  <c r="J24" i="28"/>
  <c r="I24" i="28"/>
  <c r="F24" i="28"/>
  <c r="J23" i="28"/>
  <c r="I23" i="28"/>
  <c r="F23" i="28"/>
  <c r="J22" i="28"/>
  <c r="I22" i="28"/>
  <c r="F22" i="28"/>
  <c r="J21" i="28"/>
  <c r="I21" i="28"/>
  <c r="I25" i="28" s="1"/>
  <c r="F21" i="28"/>
  <c r="E25" i="28"/>
  <c r="H19" i="28"/>
  <c r="G19" i="28"/>
  <c r="J19" i="28" s="1"/>
  <c r="D19" i="28"/>
  <c r="C19" i="28"/>
  <c r="J18" i="28"/>
  <c r="I18" i="28"/>
  <c r="F18" i="28"/>
  <c r="J17" i="28"/>
  <c r="I17" i="28"/>
  <c r="F17" i="28"/>
  <c r="J16" i="28"/>
  <c r="I16" i="28"/>
  <c r="F16" i="28"/>
  <c r="J15" i="28"/>
  <c r="I15" i="28"/>
  <c r="I19" i="28" s="1"/>
  <c r="F15" i="28"/>
  <c r="E19" i="28"/>
  <c r="H13" i="28"/>
  <c r="G13" i="28"/>
  <c r="J13" i="28" s="1"/>
  <c r="D13" i="28"/>
  <c r="C13" i="28"/>
  <c r="J12" i="28"/>
  <c r="I12" i="28"/>
  <c r="F12" i="28"/>
  <c r="J11" i="28"/>
  <c r="I11" i="28"/>
  <c r="F11" i="28"/>
  <c r="J10" i="28"/>
  <c r="I10" i="28"/>
  <c r="F10" i="28"/>
  <c r="J9" i="28"/>
  <c r="I9" i="28"/>
  <c r="I13" i="28" s="1"/>
  <c r="F9" i="28"/>
  <c r="H7" i="28"/>
  <c r="G7" i="28"/>
  <c r="J7" i="28" s="1"/>
  <c r="D7" i="28"/>
  <c r="C7" i="28"/>
  <c r="J6" i="28"/>
  <c r="I6" i="28"/>
  <c r="J5" i="28"/>
  <c r="I5" i="28"/>
  <c r="J4" i="28"/>
  <c r="I4" i="28"/>
  <c r="J3" i="28"/>
  <c r="I3" i="28"/>
  <c r="I7" i="28" s="1"/>
  <c r="H61" i="28" l="1"/>
  <c r="I60" i="28" s="1"/>
  <c r="J60" i="28"/>
  <c r="E12" i="28"/>
  <c r="E11" i="28"/>
  <c r="E10" i="28"/>
  <c r="E9" i="28"/>
  <c r="E13" i="28" s="1"/>
  <c r="E6" i="28"/>
  <c r="E4" i="28"/>
  <c r="E3" i="28"/>
  <c r="E5" i="28"/>
  <c r="E55" i="28"/>
  <c r="F55" i="28"/>
  <c r="E49" i="28"/>
  <c r="F49" i="28"/>
  <c r="E43" i="28"/>
  <c r="F43" i="28"/>
  <c r="F37" i="28"/>
  <c r="F19" i="28"/>
  <c r="F13" i="28"/>
  <c r="F7" i="28"/>
  <c r="F61" i="28"/>
  <c r="I53" i="29"/>
  <c r="I52" i="29"/>
  <c r="I55" i="29" s="1"/>
  <c r="H61" i="29"/>
  <c r="I60" i="29" s="1"/>
  <c r="J58" i="29"/>
  <c r="I43" i="29"/>
  <c r="I37" i="29"/>
  <c r="J59" i="29"/>
  <c r="J57" i="29"/>
  <c r="I59" i="29"/>
  <c r="G61" i="29"/>
  <c r="I57" i="28"/>
  <c r="G61" i="28"/>
  <c r="I41" i="28"/>
  <c r="I43" i="28" s="1"/>
  <c r="I45" i="28"/>
  <c r="I49" i="28" s="1"/>
  <c r="I46" i="28"/>
  <c r="I47" i="28"/>
  <c r="I51" i="28"/>
  <c r="I55" i="28" s="1"/>
  <c r="I52" i="28"/>
  <c r="I53" i="28"/>
  <c r="E61" i="28"/>
  <c r="C8" i="27"/>
  <c r="D6" i="27" s="1"/>
  <c r="B8" i="27"/>
  <c r="E8" i="27" s="1"/>
  <c r="E6" i="27"/>
  <c r="E5" i="27"/>
  <c r="D5" i="27"/>
  <c r="E4" i="27"/>
  <c r="E3" i="27"/>
  <c r="D17" i="23"/>
  <c r="B17" i="23"/>
  <c r="F15" i="23"/>
  <c r="E15" i="23"/>
  <c r="C15" i="23"/>
  <c r="F14" i="23"/>
  <c r="C14" i="23"/>
  <c r="F13" i="23"/>
  <c r="C13" i="23"/>
  <c r="C17" i="23" s="1"/>
  <c r="F12" i="23"/>
  <c r="E12" i="23"/>
  <c r="C12" i="23"/>
  <c r="D8" i="23"/>
  <c r="B8" i="23"/>
  <c r="F6" i="23"/>
  <c r="C6" i="23"/>
  <c r="F5" i="23"/>
  <c r="C5" i="23"/>
  <c r="F4" i="23"/>
  <c r="C4" i="23"/>
  <c r="F3" i="23"/>
  <c r="C3" i="23"/>
  <c r="K80" i="22"/>
  <c r="J80" i="22"/>
  <c r="I80" i="22"/>
  <c r="E80" i="22"/>
  <c r="G79" i="22"/>
  <c r="H73" i="22" s="1"/>
  <c r="F79" i="22"/>
  <c r="F81" i="22" s="1"/>
  <c r="C79" i="22"/>
  <c r="D72" i="22" s="1"/>
  <c r="B79" i="22"/>
  <c r="B81" i="22" s="1"/>
  <c r="K23" i="22"/>
  <c r="J23" i="22"/>
  <c r="I23" i="22"/>
  <c r="E23" i="22"/>
  <c r="K66" i="22"/>
  <c r="J66" i="22"/>
  <c r="I66" i="22"/>
  <c r="E66" i="22"/>
  <c r="K19" i="22"/>
  <c r="J19" i="22"/>
  <c r="I19" i="22"/>
  <c r="E19" i="22"/>
  <c r="K44" i="22"/>
  <c r="J44" i="22"/>
  <c r="I44" i="22"/>
  <c r="E44" i="22"/>
  <c r="K73" i="22"/>
  <c r="J73" i="22"/>
  <c r="I73" i="22"/>
  <c r="E73" i="22"/>
  <c r="K41" i="22"/>
  <c r="J41" i="22"/>
  <c r="I41" i="22"/>
  <c r="E41" i="22"/>
  <c r="K54" i="22"/>
  <c r="J54" i="22"/>
  <c r="I54" i="22"/>
  <c r="E54" i="22"/>
  <c r="K12" i="22"/>
  <c r="J12" i="22"/>
  <c r="I12" i="22"/>
  <c r="E12" i="22"/>
  <c r="K13" i="22"/>
  <c r="J13" i="22"/>
  <c r="I13" i="22"/>
  <c r="E13" i="22"/>
  <c r="K27" i="22"/>
  <c r="J27" i="22"/>
  <c r="I27" i="22"/>
  <c r="E27" i="22"/>
  <c r="K18" i="22"/>
  <c r="J18" i="22"/>
  <c r="I18" i="22"/>
  <c r="E18" i="22"/>
  <c r="K4" i="22"/>
  <c r="J4" i="22"/>
  <c r="I4" i="22"/>
  <c r="E4" i="22"/>
  <c r="K10" i="22"/>
  <c r="J10" i="22"/>
  <c r="I10" i="22"/>
  <c r="E10" i="22"/>
  <c r="K21" i="22"/>
  <c r="J21" i="22"/>
  <c r="I21" i="22"/>
  <c r="E21" i="22"/>
  <c r="K20" i="22"/>
  <c r="J20" i="22"/>
  <c r="I20" i="22"/>
  <c r="E20" i="22"/>
  <c r="K22" i="22"/>
  <c r="J22" i="22"/>
  <c r="I22" i="22"/>
  <c r="E22" i="22"/>
  <c r="K47" i="22"/>
  <c r="J47" i="22"/>
  <c r="I47" i="22"/>
  <c r="E47" i="22"/>
  <c r="K9" i="22"/>
  <c r="J9" i="22"/>
  <c r="I9" i="22"/>
  <c r="E9" i="22"/>
  <c r="K65" i="22"/>
  <c r="J65" i="22"/>
  <c r="I65" i="22"/>
  <c r="E65" i="22"/>
  <c r="K63" i="22"/>
  <c r="J63" i="22"/>
  <c r="I63" i="22"/>
  <c r="E63" i="22"/>
  <c r="K49" i="22"/>
  <c r="J49" i="22"/>
  <c r="I49" i="22"/>
  <c r="E49" i="22"/>
  <c r="K77" i="22"/>
  <c r="J77" i="22"/>
  <c r="I77" i="22"/>
  <c r="E77" i="22"/>
  <c r="K46" i="22"/>
  <c r="J46" i="22"/>
  <c r="I46" i="22"/>
  <c r="E46" i="22"/>
  <c r="K38" i="22"/>
  <c r="J38" i="22"/>
  <c r="I38" i="22"/>
  <c r="E38" i="22"/>
  <c r="K39" i="22"/>
  <c r="J39" i="22"/>
  <c r="I39" i="22"/>
  <c r="E39" i="22"/>
  <c r="K75" i="22"/>
  <c r="J75" i="22"/>
  <c r="I75" i="22"/>
  <c r="E75" i="22"/>
  <c r="K3" i="22"/>
  <c r="J3" i="22"/>
  <c r="I3" i="22"/>
  <c r="E3" i="22"/>
  <c r="K56" i="22"/>
  <c r="J56" i="22"/>
  <c r="I56" i="22"/>
  <c r="E56" i="22"/>
  <c r="K24" i="22"/>
  <c r="J24" i="22"/>
  <c r="I24" i="22"/>
  <c r="E24" i="22"/>
  <c r="K11" i="22"/>
  <c r="J11" i="22"/>
  <c r="I11" i="22"/>
  <c r="E11" i="22"/>
  <c r="K62" i="22"/>
  <c r="J62" i="22"/>
  <c r="I62" i="22"/>
  <c r="E62" i="22"/>
  <c r="K68" i="22"/>
  <c r="J68" i="22"/>
  <c r="I68" i="22"/>
  <c r="E68" i="22"/>
  <c r="K71" i="22"/>
  <c r="J71" i="22"/>
  <c r="I71" i="22"/>
  <c r="E71" i="22"/>
  <c r="K36" i="22"/>
  <c r="J36" i="22"/>
  <c r="I36" i="22"/>
  <c r="E36" i="22"/>
  <c r="K74" i="22"/>
  <c r="J74" i="22"/>
  <c r="I74" i="22"/>
  <c r="E74" i="22"/>
  <c r="K8" i="22"/>
  <c r="J8" i="22"/>
  <c r="I8" i="22"/>
  <c r="E8" i="22"/>
  <c r="K51" i="22"/>
  <c r="J51" i="22"/>
  <c r="I51" i="22"/>
  <c r="E51" i="22"/>
  <c r="K25" i="22"/>
  <c r="J25" i="22"/>
  <c r="I25" i="22"/>
  <c r="E25" i="22"/>
  <c r="K59" i="22"/>
  <c r="J59" i="22"/>
  <c r="I59" i="22"/>
  <c r="E59" i="22"/>
  <c r="K31" i="22"/>
  <c r="J31" i="22"/>
  <c r="I31" i="22"/>
  <c r="E31" i="22"/>
  <c r="K70" i="22"/>
  <c r="J70" i="22"/>
  <c r="I70" i="22"/>
  <c r="E70" i="22"/>
  <c r="K52" i="22"/>
  <c r="J52" i="22"/>
  <c r="I52" i="22"/>
  <c r="E52" i="22"/>
  <c r="K26" i="22"/>
  <c r="J26" i="22"/>
  <c r="I26" i="22"/>
  <c r="E26" i="22"/>
  <c r="K40" i="22"/>
  <c r="J40" i="22"/>
  <c r="I40" i="22"/>
  <c r="E40" i="22"/>
  <c r="K53" i="22"/>
  <c r="J53" i="22"/>
  <c r="I53" i="22"/>
  <c r="E53" i="22"/>
  <c r="K76" i="22"/>
  <c r="J76" i="22"/>
  <c r="I76" i="22"/>
  <c r="E76" i="22"/>
  <c r="K32" i="22"/>
  <c r="J32" i="22"/>
  <c r="I32" i="22"/>
  <c r="E32" i="22"/>
  <c r="K60" i="22"/>
  <c r="J60" i="22"/>
  <c r="I60" i="22"/>
  <c r="E60" i="22"/>
  <c r="K72" i="22"/>
  <c r="J72" i="22"/>
  <c r="I72" i="22"/>
  <c r="E72" i="22"/>
  <c r="K33" i="22"/>
  <c r="J33" i="22"/>
  <c r="I33" i="22"/>
  <c r="E33" i="22"/>
  <c r="K34" i="22"/>
  <c r="J34" i="22"/>
  <c r="I34" i="22"/>
  <c r="E34" i="22"/>
  <c r="K6" i="22"/>
  <c r="J6" i="22"/>
  <c r="I6" i="22"/>
  <c r="E6" i="22"/>
  <c r="K61" i="22"/>
  <c r="J61" i="22"/>
  <c r="I61" i="22"/>
  <c r="E61" i="22"/>
  <c r="K43" i="22"/>
  <c r="J43" i="22"/>
  <c r="I43" i="22"/>
  <c r="E43" i="22"/>
  <c r="K69" i="22"/>
  <c r="J69" i="22"/>
  <c r="I69" i="22"/>
  <c r="E69" i="22"/>
  <c r="K57" i="22"/>
  <c r="J57" i="22"/>
  <c r="I57" i="22"/>
  <c r="E57" i="22"/>
  <c r="K58" i="22"/>
  <c r="J58" i="22"/>
  <c r="I58" i="22"/>
  <c r="E58" i="22"/>
  <c r="K42" i="22"/>
  <c r="J42" i="22"/>
  <c r="I42" i="22"/>
  <c r="E42" i="22"/>
  <c r="K16" i="22"/>
  <c r="J16" i="22"/>
  <c r="I16" i="22"/>
  <c r="E16" i="22"/>
  <c r="K30" i="22"/>
  <c r="J30" i="22"/>
  <c r="I30" i="22"/>
  <c r="E30" i="22"/>
  <c r="K28" i="22"/>
  <c r="J28" i="22"/>
  <c r="I28" i="22"/>
  <c r="E28" i="22"/>
  <c r="K15" i="22"/>
  <c r="J15" i="22"/>
  <c r="I15" i="22"/>
  <c r="E15" i="22"/>
  <c r="K64" i="22"/>
  <c r="J64" i="22"/>
  <c r="I64" i="22"/>
  <c r="E64" i="22"/>
  <c r="K7" i="22"/>
  <c r="J7" i="22"/>
  <c r="I7" i="22"/>
  <c r="E7" i="22"/>
  <c r="K45" i="22"/>
  <c r="J45" i="22"/>
  <c r="I45" i="22"/>
  <c r="E45" i="22"/>
  <c r="K67" i="22"/>
  <c r="J67" i="22"/>
  <c r="I67" i="22"/>
  <c r="E67" i="22"/>
  <c r="K35" i="22"/>
  <c r="J35" i="22"/>
  <c r="I35" i="22"/>
  <c r="E35" i="22"/>
  <c r="K50" i="22"/>
  <c r="J50" i="22"/>
  <c r="I50" i="22"/>
  <c r="E50" i="22"/>
  <c r="K17" i="22"/>
  <c r="J17" i="22"/>
  <c r="I17" i="22"/>
  <c r="E17" i="22"/>
  <c r="K37" i="22"/>
  <c r="J37" i="22"/>
  <c r="I37" i="22"/>
  <c r="E37" i="22"/>
  <c r="K14" i="22"/>
  <c r="J14" i="22"/>
  <c r="I14" i="22"/>
  <c r="E14" i="22"/>
  <c r="K5" i="22"/>
  <c r="J5" i="22"/>
  <c r="I5" i="22"/>
  <c r="E5" i="22"/>
  <c r="K29" i="22"/>
  <c r="J29" i="22"/>
  <c r="I29" i="22"/>
  <c r="E29" i="22"/>
  <c r="K55" i="22"/>
  <c r="J55" i="22"/>
  <c r="I55" i="22"/>
  <c r="E55" i="22"/>
  <c r="K48" i="22"/>
  <c r="J48" i="22"/>
  <c r="I48" i="22"/>
  <c r="E48" i="22"/>
  <c r="I47" i="21"/>
  <c r="I46" i="21"/>
  <c r="G44" i="21"/>
  <c r="F44" i="21"/>
  <c r="I43" i="21"/>
  <c r="I42" i="21"/>
  <c r="E42" i="21"/>
  <c r="I41" i="21"/>
  <c r="K40" i="21"/>
  <c r="I40" i="21"/>
  <c r="I39" i="21"/>
  <c r="I38" i="21"/>
  <c r="E38" i="21"/>
  <c r="I37" i="21"/>
  <c r="K36" i="21"/>
  <c r="I36" i="21"/>
  <c r="J35" i="21"/>
  <c r="I35" i="21"/>
  <c r="G34" i="21"/>
  <c r="F34" i="21"/>
  <c r="I33" i="21"/>
  <c r="E33" i="21"/>
  <c r="I32" i="21"/>
  <c r="K31" i="21"/>
  <c r="I31" i="21"/>
  <c r="I30" i="21"/>
  <c r="G29" i="21"/>
  <c r="F29" i="21"/>
  <c r="B29" i="21"/>
  <c r="I28" i="21"/>
  <c r="I27" i="21"/>
  <c r="I26" i="21"/>
  <c r="I25" i="21"/>
  <c r="I24" i="21"/>
  <c r="I23" i="21"/>
  <c r="I22" i="21"/>
  <c r="G21" i="21"/>
  <c r="F21" i="21"/>
  <c r="B21" i="21"/>
  <c r="I20" i="21"/>
  <c r="I19" i="21"/>
  <c r="I18" i="21"/>
  <c r="G17" i="21"/>
  <c r="F17" i="21"/>
  <c r="K16" i="21"/>
  <c r="I16" i="21"/>
  <c r="I15" i="21"/>
  <c r="E15" i="21"/>
  <c r="I14" i="21"/>
  <c r="E14" i="21"/>
  <c r="K13" i="21"/>
  <c r="I13" i="21"/>
  <c r="K12" i="21"/>
  <c r="I12" i="21"/>
  <c r="I11" i="21"/>
  <c r="E11" i="21"/>
  <c r="I10" i="21"/>
  <c r="E10" i="21"/>
  <c r="K9" i="21"/>
  <c r="I9" i="21"/>
  <c r="G8" i="21"/>
  <c r="F8" i="21"/>
  <c r="J7" i="21"/>
  <c r="I7" i="21"/>
  <c r="I6" i="21"/>
  <c r="J5" i="21"/>
  <c r="I5" i="21"/>
  <c r="J4" i="21"/>
  <c r="I4" i="21"/>
  <c r="I3" i="21"/>
  <c r="G44" i="20"/>
  <c r="F44" i="20"/>
  <c r="C44" i="20"/>
  <c r="B44" i="20"/>
  <c r="D44" i="20" s="1"/>
  <c r="K43" i="20"/>
  <c r="J43" i="20"/>
  <c r="H43" i="20"/>
  <c r="L43" i="20" s="1"/>
  <c r="D43" i="20"/>
  <c r="C43" i="21" s="1"/>
  <c r="E43" i="21" s="1"/>
  <c r="K42" i="20"/>
  <c r="J42" i="20"/>
  <c r="H42" i="20"/>
  <c r="D42" i="20"/>
  <c r="C42" i="21" s="1"/>
  <c r="K42" i="21" s="1"/>
  <c r="K41" i="20"/>
  <c r="J41" i="20"/>
  <c r="H41" i="20"/>
  <c r="L41" i="20" s="1"/>
  <c r="D41" i="20"/>
  <c r="C41" i="21" s="1"/>
  <c r="K41" i="21" s="1"/>
  <c r="K40" i="20"/>
  <c r="J40" i="20"/>
  <c r="H40" i="20"/>
  <c r="D40" i="20"/>
  <c r="C40" i="21" s="1"/>
  <c r="E40" i="21" s="1"/>
  <c r="K39" i="20"/>
  <c r="J39" i="20"/>
  <c r="H39" i="20"/>
  <c r="L39" i="20" s="1"/>
  <c r="D39" i="20"/>
  <c r="C39" i="21" s="1"/>
  <c r="E39" i="21" s="1"/>
  <c r="K38" i="20"/>
  <c r="J38" i="20"/>
  <c r="H38" i="20"/>
  <c r="L38" i="20" s="1"/>
  <c r="D38" i="20"/>
  <c r="C38" i="21" s="1"/>
  <c r="K38" i="21" s="1"/>
  <c r="K37" i="20"/>
  <c r="J37" i="20"/>
  <c r="H37" i="20"/>
  <c r="L37" i="20" s="1"/>
  <c r="D37" i="20"/>
  <c r="C37" i="21" s="1"/>
  <c r="K37" i="21" s="1"/>
  <c r="K36" i="20"/>
  <c r="J36" i="20"/>
  <c r="H36" i="20"/>
  <c r="L36" i="20" s="1"/>
  <c r="D36" i="20"/>
  <c r="C36" i="21" s="1"/>
  <c r="E36" i="21" s="1"/>
  <c r="K35" i="20"/>
  <c r="J35" i="20"/>
  <c r="H35" i="20"/>
  <c r="L35" i="20" s="1"/>
  <c r="D35" i="20"/>
  <c r="C35" i="21" s="1"/>
  <c r="C44" i="21" s="1"/>
  <c r="G34" i="20"/>
  <c r="F34" i="20"/>
  <c r="C34" i="20"/>
  <c r="B34" i="20"/>
  <c r="K33" i="20"/>
  <c r="J33" i="20"/>
  <c r="H33" i="20"/>
  <c r="L33" i="20" s="1"/>
  <c r="D33" i="20"/>
  <c r="C33" i="21" s="1"/>
  <c r="K33" i="21" s="1"/>
  <c r="K32" i="20"/>
  <c r="J32" i="20"/>
  <c r="H32" i="20"/>
  <c r="L32" i="20" s="1"/>
  <c r="D32" i="20"/>
  <c r="C32" i="21" s="1"/>
  <c r="C34" i="21" s="1"/>
  <c r="E34" i="21" s="1"/>
  <c r="K31" i="20"/>
  <c r="J31" i="20"/>
  <c r="H31" i="20"/>
  <c r="L31" i="20" s="1"/>
  <c r="D31" i="20"/>
  <c r="C31" i="21" s="1"/>
  <c r="E31" i="21" s="1"/>
  <c r="K30" i="20"/>
  <c r="J30" i="20"/>
  <c r="H30" i="20"/>
  <c r="D30" i="20"/>
  <c r="C30" i="21" s="1"/>
  <c r="E30" i="21" s="1"/>
  <c r="G29" i="20"/>
  <c r="F29" i="20"/>
  <c r="H29" i="20" s="1"/>
  <c r="C29" i="20"/>
  <c r="B29" i="20"/>
  <c r="D29" i="20" s="1"/>
  <c r="K28" i="20"/>
  <c r="J28" i="20"/>
  <c r="H28" i="20"/>
  <c r="D28" i="20"/>
  <c r="C28" i="21" s="1"/>
  <c r="K28" i="21" s="1"/>
  <c r="K27" i="20"/>
  <c r="J27" i="20"/>
  <c r="H27" i="20"/>
  <c r="D27" i="20"/>
  <c r="C27" i="21" s="1"/>
  <c r="K27" i="21" s="1"/>
  <c r="K26" i="20"/>
  <c r="J26" i="20"/>
  <c r="H26" i="20"/>
  <c r="D26" i="20"/>
  <c r="C26" i="21" s="1"/>
  <c r="E26" i="21" s="1"/>
  <c r="K25" i="20"/>
  <c r="J25" i="20"/>
  <c r="H25" i="20"/>
  <c r="D25" i="20"/>
  <c r="C25" i="21" s="1"/>
  <c r="E25" i="21" s="1"/>
  <c r="K24" i="20"/>
  <c r="J24" i="20"/>
  <c r="H24" i="20"/>
  <c r="D24" i="20"/>
  <c r="C24" i="21" s="1"/>
  <c r="K24" i="21" s="1"/>
  <c r="K23" i="20"/>
  <c r="J23" i="20"/>
  <c r="H23" i="20"/>
  <c r="D23" i="20"/>
  <c r="C23" i="21" s="1"/>
  <c r="K23" i="21" s="1"/>
  <c r="K22" i="20"/>
  <c r="J22" i="20"/>
  <c r="H22" i="20"/>
  <c r="D22" i="20"/>
  <c r="C22" i="21" s="1"/>
  <c r="C29" i="21" s="1"/>
  <c r="E29" i="21" s="1"/>
  <c r="G21" i="20"/>
  <c r="K21" i="20" s="1"/>
  <c r="F21" i="20"/>
  <c r="H21" i="20" s="1"/>
  <c r="C21" i="20"/>
  <c r="B21" i="20"/>
  <c r="D21" i="20" s="1"/>
  <c r="K20" i="20"/>
  <c r="J20" i="20"/>
  <c r="H20" i="20"/>
  <c r="D20" i="20"/>
  <c r="C20" i="21" s="1"/>
  <c r="E20" i="21" s="1"/>
  <c r="K19" i="20"/>
  <c r="J19" i="20"/>
  <c r="H19" i="20"/>
  <c r="D19" i="20"/>
  <c r="C19" i="21" s="1"/>
  <c r="C21" i="21" s="1"/>
  <c r="E21" i="21" s="1"/>
  <c r="K18" i="20"/>
  <c r="J18" i="20"/>
  <c r="H18" i="20"/>
  <c r="D18" i="20"/>
  <c r="C18" i="21" s="1"/>
  <c r="K18" i="21" s="1"/>
  <c r="G17" i="20"/>
  <c r="F17" i="20"/>
  <c r="H17" i="20" s="1"/>
  <c r="C17" i="20"/>
  <c r="B17" i="20"/>
  <c r="K16" i="20"/>
  <c r="J16" i="20"/>
  <c r="H16" i="20"/>
  <c r="D16" i="20"/>
  <c r="C16" i="21" s="1"/>
  <c r="E16" i="21" s="1"/>
  <c r="K15" i="20"/>
  <c r="J15" i="20"/>
  <c r="H15" i="20"/>
  <c r="D15" i="20"/>
  <c r="C15" i="21" s="1"/>
  <c r="K15" i="21" s="1"/>
  <c r="K14" i="20"/>
  <c r="J14" i="20"/>
  <c r="H14" i="20"/>
  <c r="D14" i="20"/>
  <c r="C14" i="21" s="1"/>
  <c r="K14" i="21" s="1"/>
  <c r="K13" i="20"/>
  <c r="J13" i="20"/>
  <c r="H13" i="20"/>
  <c r="D13" i="20"/>
  <c r="C13" i="21" s="1"/>
  <c r="E13" i="21" s="1"/>
  <c r="K12" i="20"/>
  <c r="J12" i="20"/>
  <c r="H12" i="20"/>
  <c r="D12" i="20"/>
  <c r="C12" i="21" s="1"/>
  <c r="E12" i="21" s="1"/>
  <c r="K11" i="20"/>
  <c r="J11" i="20"/>
  <c r="H11" i="20"/>
  <c r="D11" i="20"/>
  <c r="C11" i="21" s="1"/>
  <c r="K11" i="21" s="1"/>
  <c r="K10" i="20"/>
  <c r="J10" i="20"/>
  <c r="H10" i="20"/>
  <c r="D10" i="20"/>
  <c r="C10" i="21" s="1"/>
  <c r="K10" i="21" s="1"/>
  <c r="K9" i="20"/>
  <c r="J9" i="20"/>
  <c r="H9" i="20"/>
  <c r="D9" i="20"/>
  <c r="C9" i="21" s="1"/>
  <c r="C17" i="21" s="1"/>
  <c r="E17" i="21" s="1"/>
  <c r="H8" i="20"/>
  <c r="G8" i="20"/>
  <c r="F8" i="20"/>
  <c r="C8" i="20"/>
  <c r="B8" i="20"/>
  <c r="K7" i="20"/>
  <c r="J7" i="20"/>
  <c r="H7" i="20"/>
  <c r="D7" i="20"/>
  <c r="C7" i="21" s="1"/>
  <c r="E7" i="21" s="1"/>
  <c r="K6" i="20"/>
  <c r="J6" i="20"/>
  <c r="H6" i="20"/>
  <c r="D6" i="20"/>
  <c r="C6" i="21" s="1"/>
  <c r="E6" i="21" s="1"/>
  <c r="K5" i="20"/>
  <c r="J5" i="20"/>
  <c r="H5" i="20"/>
  <c r="D5" i="20"/>
  <c r="C5" i="21" s="1"/>
  <c r="E5" i="21" s="1"/>
  <c r="K4" i="20"/>
  <c r="J4" i="20"/>
  <c r="H4" i="20"/>
  <c r="D4" i="20"/>
  <c r="C4" i="21" s="1"/>
  <c r="E4" i="21" s="1"/>
  <c r="K3" i="20"/>
  <c r="J3" i="20"/>
  <c r="H3" i="20"/>
  <c r="D3" i="20"/>
  <c r="C3" i="21" s="1"/>
  <c r="C8" i="21" s="1"/>
  <c r="G44" i="19"/>
  <c r="K44" i="19" s="1"/>
  <c r="F44" i="19"/>
  <c r="H44" i="19" s="1"/>
  <c r="C44" i="19"/>
  <c r="B44" i="19"/>
  <c r="D44" i="19" s="1"/>
  <c r="K43" i="19"/>
  <c r="J43" i="19"/>
  <c r="H43" i="19"/>
  <c r="D43" i="19"/>
  <c r="B43" i="21" s="1"/>
  <c r="J43" i="21" s="1"/>
  <c r="K42" i="19"/>
  <c r="J42" i="19"/>
  <c r="H42" i="19"/>
  <c r="D42" i="19"/>
  <c r="B42" i="21" s="1"/>
  <c r="J42" i="21" s="1"/>
  <c r="K41" i="19"/>
  <c r="J41" i="19"/>
  <c r="H41" i="19"/>
  <c r="D41" i="19"/>
  <c r="B41" i="21" s="1"/>
  <c r="J41" i="21" s="1"/>
  <c r="K40" i="19"/>
  <c r="J40" i="19"/>
  <c r="H40" i="19"/>
  <c r="D40" i="19"/>
  <c r="B40" i="21" s="1"/>
  <c r="J40" i="21" s="1"/>
  <c r="K39" i="19"/>
  <c r="J39" i="19"/>
  <c r="H39" i="19"/>
  <c r="D39" i="19"/>
  <c r="B39" i="21" s="1"/>
  <c r="J39" i="21" s="1"/>
  <c r="K38" i="19"/>
  <c r="J38" i="19"/>
  <c r="H38" i="19"/>
  <c r="D38" i="19"/>
  <c r="B38" i="21" s="1"/>
  <c r="J38" i="21" s="1"/>
  <c r="K37" i="19"/>
  <c r="J37" i="19"/>
  <c r="H37" i="19"/>
  <c r="D37" i="19"/>
  <c r="B37" i="21" s="1"/>
  <c r="J37" i="21" s="1"/>
  <c r="K36" i="19"/>
  <c r="J36" i="19"/>
  <c r="H36" i="19"/>
  <c r="D36" i="19"/>
  <c r="B36" i="21" s="1"/>
  <c r="J36" i="21" s="1"/>
  <c r="K35" i="19"/>
  <c r="J35" i="19"/>
  <c r="H35" i="19"/>
  <c r="D35" i="19"/>
  <c r="B35" i="21" s="1"/>
  <c r="G34" i="19"/>
  <c r="F34" i="19"/>
  <c r="C34" i="19"/>
  <c r="B34" i="19"/>
  <c r="K33" i="19"/>
  <c r="J33" i="19"/>
  <c r="H33" i="19"/>
  <c r="D33" i="19"/>
  <c r="B33" i="21" s="1"/>
  <c r="J33" i="21" s="1"/>
  <c r="K32" i="19"/>
  <c r="J32" i="19"/>
  <c r="H32" i="19"/>
  <c r="D32" i="19"/>
  <c r="B32" i="21" s="1"/>
  <c r="J32" i="21" s="1"/>
  <c r="K31" i="19"/>
  <c r="J31" i="19"/>
  <c r="H31" i="19"/>
  <c r="D31" i="19"/>
  <c r="B31" i="21" s="1"/>
  <c r="J31" i="21" s="1"/>
  <c r="K30" i="19"/>
  <c r="J30" i="19"/>
  <c r="H30" i="19"/>
  <c r="D30" i="19"/>
  <c r="B30" i="21" s="1"/>
  <c r="J30" i="21" s="1"/>
  <c r="G29" i="19"/>
  <c r="K29" i="19" s="1"/>
  <c r="F29" i="19"/>
  <c r="C29" i="19"/>
  <c r="B29" i="19"/>
  <c r="D29" i="19" s="1"/>
  <c r="K28" i="19"/>
  <c r="J28" i="19"/>
  <c r="H28" i="19"/>
  <c r="D28" i="19"/>
  <c r="B28" i="21" s="1"/>
  <c r="J28" i="21" s="1"/>
  <c r="K27" i="19"/>
  <c r="J27" i="19"/>
  <c r="H27" i="19"/>
  <c r="D27" i="19"/>
  <c r="B27" i="21" s="1"/>
  <c r="J27" i="21" s="1"/>
  <c r="K26" i="19"/>
  <c r="J26" i="19"/>
  <c r="H26" i="19"/>
  <c r="D26" i="19"/>
  <c r="B26" i="21" s="1"/>
  <c r="J26" i="21" s="1"/>
  <c r="K25" i="19"/>
  <c r="J25" i="19"/>
  <c r="H25" i="19"/>
  <c r="D25" i="19"/>
  <c r="B25" i="21" s="1"/>
  <c r="J25" i="21" s="1"/>
  <c r="K24" i="19"/>
  <c r="J24" i="19"/>
  <c r="H24" i="19"/>
  <c r="D24" i="19"/>
  <c r="B24" i="21" s="1"/>
  <c r="J24" i="21" s="1"/>
  <c r="K23" i="19"/>
  <c r="J23" i="19"/>
  <c r="H23" i="19"/>
  <c r="D23" i="19"/>
  <c r="B23" i="21" s="1"/>
  <c r="J23" i="21" s="1"/>
  <c r="K22" i="19"/>
  <c r="J22" i="19"/>
  <c r="H22" i="19"/>
  <c r="D22" i="19"/>
  <c r="B22" i="21" s="1"/>
  <c r="J22" i="21" s="1"/>
  <c r="G21" i="19"/>
  <c r="F21" i="19"/>
  <c r="J21" i="19" s="1"/>
  <c r="C21" i="19"/>
  <c r="B21" i="19"/>
  <c r="K20" i="19"/>
  <c r="J20" i="19"/>
  <c r="H20" i="19"/>
  <c r="L20" i="19" s="1"/>
  <c r="D20" i="19"/>
  <c r="B20" i="21" s="1"/>
  <c r="J20" i="21" s="1"/>
  <c r="K19" i="19"/>
  <c r="J19" i="19"/>
  <c r="H19" i="19"/>
  <c r="L19" i="19" s="1"/>
  <c r="D19" i="19"/>
  <c r="B19" i="21" s="1"/>
  <c r="J19" i="21" s="1"/>
  <c r="K18" i="19"/>
  <c r="J18" i="19"/>
  <c r="H18" i="19"/>
  <c r="L18" i="19" s="1"/>
  <c r="D18" i="19"/>
  <c r="B18" i="21" s="1"/>
  <c r="J18" i="21" s="1"/>
  <c r="G17" i="19"/>
  <c r="F17" i="19"/>
  <c r="C17" i="19"/>
  <c r="B17" i="19"/>
  <c r="D17" i="19" s="1"/>
  <c r="K16" i="19"/>
  <c r="J16" i="19"/>
  <c r="H16" i="19"/>
  <c r="D16" i="19"/>
  <c r="B16" i="21" s="1"/>
  <c r="J16" i="21" s="1"/>
  <c r="K15" i="19"/>
  <c r="J15" i="19"/>
  <c r="H15" i="19"/>
  <c r="D15" i="19"/>
  <c r="B15" i="21" s="1"/>
  <c r="J15" i="21" s="1"/>
  <c r="K14" i="19"/>
  <c r="J14" i="19"/>
  <c r="H14" i="19"/>
  <c r="D14" i="19"/>
  <c r="B14" i="21" s="1"/>
  <c r="J14" i="21" s="1"/>
  <c r="K13" i="19"/>
  <c r="J13" i="19"/>
  <c r="H13" i="19"/>
  <c r="D13" i="19"/>
  <c r="B13" i="21" s="1"/>
  <c r="J13" i="21" s="1"/>
  <c r="K12" i="19"/>
  <c r="J12" i="19"/>
  <c r="H12" i="19"/>
  <c r="D12" i="19"/>
  <c r="B12" i="21" s="1"/>
  <c r="J12" i="21" s="1"/>
  <c r="K11" i="19"/>
  <c r="J11" i="19"/>
  <c r="H11" i="19"/>
  <c r="D11" i="19"/>
  <c r="B11" i="21" s="1"/>
  <c r="J11" i="21" s="1"/>
  <c r="K10" i="19"/>
  <c r="J10" i="19"/>
  <c r="H10" i="19"/>
  <c r="D10" i="19"/>
  <c r="B10" i="21" s="1"/>
  <c r="J10" i="21" s="1"/>
  <c r="K9" i="19"/>
  <c r="J9" i="19"/>
  <c r="H9" i="19"/>
  <c r="D9" i="19"/>
  <c r="B9" i="21" s="1"/>
  <c r="J9" i="21" s="1"/>
  <c r="G8" i="19"/>
  <c r="F8" i="19"/>
  <c r="C8" i="19"/>
  <c r="B8" i="19"/>
  <c r="K7" i="19"/>
  <c r="J7" i="19"/>
  <c r="H7" i="19"/>
  <c r="L7" i="19" s="1"/>
  <c r="D7" i="19"/>
  <c r="B7" i="21" s="1"/>
  <c r="K6" i="19"/>
  <c r="J6" i="19"/>
  <c r="H6" i="19"/>
  <c r="D6" i="19"/>
  <c r="B6" i="21" s="1"/>
  <c r="J6" i="21" s="1"/>
  <c r="K5" i="19"/>
  <c r="J5" i="19"/>
  <c r="H5" i="19"/>
  <c r="L5" i="19" s="1"/>
  <c r="D5" i="19"/>
  <c r="B5" i="21" s="1"/>
  <c r="K4" i="19"/>
  <c r="J4" i="19"/>
  <c r="H4" i="19"/>
  <c r="L4" i="19" s="1"/>
  <c r="D4" i="19"/>
  <c r="B4" i="21" s="1"/>
  <c r="K3" i="19"/>
  <c r="J3" i="19"/>
  <c r="H3" i="19"/>
  <c r="D3" i="19"/>
  <c r="B3" i="21" s="1"/>
  <c r="J3" i="21" s="1"/>
  <c r="J61" i="28" l="1"/>
  <c r="I59" i="28"/>
  <c r="I58" i="28"/>
  <c r="E7" i="28"/>
  <c r="D3" i="27"/>
  <c r="D4" i="27"/>
  <c r="D8" i="27" s="1"/>
  <c r="J21" i="21"/>
  <c r="G15" i="23"/>
  <c r="F17" i="23"/>
  <c r="C8" i="23"/>
  <c r="D8" i="20"/>
  <c r="J8" i="20"/>
  <c r="L3" i="19"/>
  <c r="B8" i="21"/>
  <c r="E8" i="21" s="1"/>
  <c r="L6" i="19"/>
  <c r="J8" i="19"/>
  <c r="K44" i="21"/>
  <c r="K35" i="21"/>
  <c r="E37" i="21"/>
  <c r="K39" i="21"/>
  <c r="E41" i="21"/>
  <c r="K43" i="21"/>
  <c r="L40" i="20"/>
  <c r="J44" i="20"/>
  <c r="E35" i="21"/>
  <c r="K44" i="20"/>
  <c r="K30" i="21"/>
  <c r="E32" i="21"/>
  <c r="K34" i="20"/>
  <c r="K32" i="21"/>
  <c r="K22" i="21"/>
  <c r="K26" i="21"/>
  <c r="L22" i="20"/>
  <c r="L23" i="20"/>
  <c r="L24" i="20"/>
  <c r="L25" i="20"/>
  <c r="L27" i="20"/>
  <c r="L28" i="20"/>
  <c r="E23" i="21"/>
  <c r="K25" i="21"/>
  <c r="E27" i="21"/>
  <c r="E24" i="21"/>
  <c r="E28" i="21"/>
  <c r="E22" i="21"/>
  <c r="K29" i="20"/>
  <c r="L20" i="20"/>
  <c r="L18" i="20"/>
  <c r="L19" i="20"/>
  <c r="E18" i="21"/>
  <c r="K20" i="21"/>
  <c r="K19" i="21"/>
  <c r="E19" i="21"/>
  <c r="L21" i="20"/>
  <c r="L16" i="20"/>
  <c r="K17" i="20"/>
  <c r="E9" i="21"/>
  <c r="L17" i="20"/>
  <c r="L9" i="20"/>
  <c r="L11" i="20"/>
  <c r="L12" i="20"/>
  <c r="L13" i="20"/>
  <c r="L14" i="20"/>
  <c r="L15" i="20"/>
  <c r="D17" i="20"/>
  <c r="K8" i="20"/>
  <c r="K8" i="21"/>
  <c r="L3" i="20"/>
  <c r="L4" i="20"/>
  <c r="L5" i="20"/>
  <c r="L6" i="20"/>
  <c r="L7" i="20"/>
  <c r="K3" i="21"/>
  <c r="K4" i="21"/>
  <c r="K5" i="21"/>
  <c r="K6" i="21"/>
  <c r="K7" i="21"/>
  <c r="C46" i="20"/>
  <c r="C46" i="21" s="1"/>
  <c r="E3" i="21"/>
  <c r="L36" i="19"/>
  <c r="L38" i="19"/>
  <c r="L39" i="19"/>
  <c r="L40" i="19"/>
  <c r="L41" i="19"/>
  <c r="L42" i="19"/>
  <c r="B44" i="21"/>
  <c r="L35" i="19"/>
  <c r="L44" i="19"/>
  <c r="L43" i="19"/>
  <c r="J44" i="21"/>
  <c r="B34" i="21"/>
  <c r="L30" i="19"/>
  <c r="L31" i="19"/>
  <c r="L32" i="19"/>
  <c r="L33" i="19"/>
  <c r="J34" i="19"/>
  <c r="J34" i="21"/>
  <c r="L22" i="19"/>
  <c r="L23" i="19"/>
  <c r="L24" i="19"/>
  <c r="L25" i="19"/>
  <c r="L26" i="19"/>
  <c r="L27" i="19"/>
  <c r="K21" i="19"/>
  <c r="D21" i="19"/>
  <c r="K17" i="19"/>
  <c r="B17" i="21"/>
  <c r="J17" i="21" s="1"/>
  <c r="L9" i="19"/>
  <c r="L10" i="19"/>
  <c r="L11" i="19"/>
  <c r="L12" i="19"/>
  <c r="L13" i="19"/>
  <c r="L14" i="19"/>
  <c r="L15" i="19"/>
  <c r="L16" i="19"/>
  <c r="K8" i="19"/>
  <c r="C46" i="19"/>
  <c r="B46" i="21" s="1"/>
  <c r="J46" i="21" s="1"/>
  <c r="D8" i="19"/>
  <c r="E79" i="22"/>
  <c r="D71" i="22"/>
  <c r="D47" i="22"/>
  <c r="D45" i="22"/>
  <c r="D28" i="22"/>
  <c r="D53" i="22"/>
  <c r="D24" i="22"/>
  <c r="D10" i="22"/>
  <c r="D29" i="22"/>
  <c r="D58" i="22"/>
  <c r="D70" i="22"/>
  <c r="D39" i="22"/>
  <c r="D13" i="22"/>
  <c r="D17" i="22"/>
  <c r="D61" i="22"/>
  <c r="D51" i="22"/>
  <c r="D49" i="22"/>
  <c r="D73" i="22"/>
  <c r="D5" i="22"/>
  <c r="D50" i="22"/>
  <c r="D7" i="22"/>
  <c r="D30" i="22"/>
  <c r="D57" i="22"/>
  <c r="D6" i="22"/>
  <c r="D60" i="22"/>
  <c r="D40" i="22"/>
  <c r="D31" i="22"/>
  <c r="D8" i="22"/>
  <c r="D68" i="22"/>
  <c r="D56" i="22"/>
  <c r="D38" i="22"/>
  <c r="D63" i="22"/>
  <c r="D22" i="22"/>
  <c r="D4" i="22"/>
  <c r="D12" i="22"/>
  <c r="D44" i="22"/>
  <c r="J81" i="22"/>
  <c r="D48" i="22"/>
  <c r="D14" i="22"/>
  <c r="D35" i="22"/>
  <c r="D64" i="22"/>
  <c r="D16" i="22"/>
  <c r="D69" i="22"/>
  <c r="D34" i="22"/>
  <c r="D32" i="22"/>
  <c r="D26" i="22"/>
  <c r="D59" i="22"/>
  <c r="D74" i="22"/>
  <c r="D62" i="22"/>
  <c r="D3" i="22"/>
  <c r="D46" i="22"/>
  <c r="D65" i="22"/>
  <c r="D20" i="22"/>
  <c r="D18" i="22"/>
  <c r="D54" i="22"/>
  <c r="D66" i="22"/>
  <c r="D55" i="22"/>
  <c r="D37" i="22"/>
  <c r="D67" i="22"/>
  <c r="D15" i="22"/>
  <c r="D42" i="22"/>
  <c r="D43" i="22"/>
  <c r="D33" i="22"/>
  <c r="D76" i="22"/>
  <c r="D52" i="22"/>
  <c r="D25" i="22"/>
  <c r="D36" i="22"/>
  <c r="D11" i="22"/>
  <c r="D75" i="22"/>
  <c r="D77" i="22"/>
  <c r="D9" i="22"/>
  <c r="D21" i="22"/>
  <c r="D27" i="22"/>
  <c r="D41" i="22"/>
  <c r="K34" i="21"/>
  <c r="C49" i="21"/>
  <c r="D41" i="21" s="1"/>
  <c r="I58" i="29"/>
  <c r="I57" i="29"/>
  <c r="J61" i="29"/>
  <c r="I61" i="29"/>
  <c r="I61" i="28"/>
  <c r="E13" i="23"/>
  <c r="G13" i="23" s="1"/>
  <c r="E14" i="23"/>
  <c r="G14" i="23" s="1"/>
  <c r="I29" i="21"/>
  <c r="I21" i="21"/>
  <c r="I17" i="21"/>
  <c r="I8" i="21"/>
  <c r="F49" i="21"/>
  <c r="H44" i="20"/>
  <c r="L44" i="20" s="1"/>
  <c r="L8" i="20"/>
  <c r="H29" i="19"/>
  <c r="L29" i="19" s="1"/>
  <c r="H17" i="19"/>
  <c r="H55" i="22"/>
  <c r="H5" i="22"/>
  <c r="H37" i="22"/>
  <c r="H50" i="22"/>
  <c r="H67" i="22"/>
  <c r="H7" i="22"/>
  <c r="H15" i="22"/>
  <c r="H30" i="22"/>
  <c r="H42" i="22"/>
  <c r="H57" i="22"/>
  <c r="H43" i="22"/>
  <c r="H6" i="22"/>
  <c r="H33" i="22"/>
  <c r="H60" i="22"/>
  <c r="H76" i="22"/>
  <c r="H40" i="22"/>
  <c r="H52" i="22"/>
  <c r="H31" i="22"/>
  <c r="H25" i="22"/>
  <c r="H8" i="22"/>
  <c r="H36" i="22"/>
  <c r="H68" i="22"/>
  <c r="H11" i="22"/>
  <c r="H56" i="22"/>
  <c r="H75" i="22"/>
  <c r="H38" i="22"/>
  <c r="H77" i="22"/>
  <c r="H63" i="22"/>
  <c r="H9" i="22"/>
  <c r="H22" i="22"/>
  <c r="H21" i="22"/>
  <c r="H4" i="22"/>
  <c r="H27" i="22"/>
  <c r="H12" i="22"/>
  <c r="H41" i="22"/>
  <c r="H44" i="22"/>
  <c r="H23" i="22"/>
  <c r="H66" i="22"/>
  <c r="H19" i="22"/>
  <c r="H48" i="22"/>
  <c r="H29" i="22"/>
  <c r="H14" i="22"/>
  <c r="H17" i="22"/>
  <c r="H35" i="22"/>
  <c r="H45" i="22"/>
  <c r="H64" i="22"/>
  <c r="H28" i="22"/>
  <c r="H16" i="22"/>
  <c r="H58" i="22"/>
  <c r="H69" i="22"/>
  <c r="H61" i="22"/>
  <c r="H34" i="22"/>
  <c r="H72" i="22"/>
  <c r="H32" i="22"/>
  <c r="H53" i="22"/>
  <c r="H26" i="22"/>
  <c r="H70" i="22"/>
  <c r="H59" i="22"/>
  <c r="H51" i="22"/>
  <c r="H74" i="22"/>
  <c r="H71" i="22"/>
  <c r="H62" i="22"/>
  <c r="H24" i="22"/>
  <c r="H3" i="22"/>
  <c r="H39" i="22"/>
  <c r="H46" i="22"/>
  <c r="H49" i="22"/>
  <c r="H65" i="22"/>
  <c r="H47" i="22"/>
  <c r="H20" i="22"/>
  <c r="H10" i="22"/>
  <c r="H18" i="22"/>
  <c r="H13" i="22"/>
  <c r="H54" i="22"/>
  <c r="L17" i="19"/>
  <c r="J17" i="19"/>
  <c r="H21" i="19"/>
  <c r="L21" i="19" s="1"/>
  <c r="G46" i="19"/>
  <c r="F46" i="19"/>
  <c r="J79" i="22"/>
  <c r="G12" i="23"/>
  <c r="H8" i="19"/>
  <c r="L28" i="19"/>
  <c r="J29" i="19"/>
  <c r="D34" i="19"/>
  <c r="K34" i="19"/>
  <c r="L37" i="19"/>
  <c r="L26" i="20"/>
  <c r="L29" i="20"/>
  <c r="L30" i="20"/>
  <c r="H34" i="20"/>
  <c r="F46" i="20"/>
  <c r="J29" i="21"/>
  <c r="E6" i="23"/>
  <c r="G6" i="23" s="1"/>
  <c r="E5" i="23"/>
  <c r="G5" i="23" s="1"/>
  <c r="E4" i="23"/>
  <c r="E3" i="23"/>
  <c r="F8" i="23"/>
  <c r="B46" i="19"/>
  <c r="L10" i="20"/>
  <c r="D34" i="20"/>
  <c r="B46" i="20"/>
  <c r="J34" i="20"/>
  <c r="L42" i="20"/>
  <c r="I79" i="22"/>
  <c r="G4" i="23"/>
  <c r="H34" i="19"/>
  <c r="L34" i="19" s="1"/>
  <c r="J44" i="19"/>
  <c r="J17" i="20"/>
  <c r="J21" i="20"/>
  <c r="J29" i="20"/>
  <c r="K17" i="21"/>
  <c r="K21" i="21"/>
  <c r="K29" i="21"/>
  <c r="I34" i="21"/>
  <c r="E44" i="21"/>
  <c r="I44" i="21"/>
  <c r="G49" i="21"/>
  <c r="K79" i="22"/>
  <c r="C81" i="22"/>
  <c r="G81" i="22"/>
  <c r="G3" i="23"/>
  <c r="G46" i="20"/>
  <c r="D19" i="22"/>
  <c r="D23" i="22"/>
  <c r="K46" i="20" l="1"/>
  <c r="L8" i="19"/>
  <c r="B49" i="21"/>
  <c r="E49" i="21" s="1"/>
  <c r="J8" i="21"/>
  <c r="D44" i="21"/>
  <c r="D4" i="21"/>
  <c r="D19" i="21"/>
  <c r="D29" i="21"/>
  <c r="D13" i="21"/>
  <c r="D32" i="21"/>
  <c r="D15" i="21"/>
  <c r="D17" i="21"/>
  <c r="D20" i="21"/>
  <c r="D3" i="21"/>
  <c r="D46" i="20"/>
  <c r="E34" i="20" s="1"/>
  <c r="C47" i="21"/>
  <c r="D47" i="21" s="1"/>
  <c r="K46" i="21"/>
  <c r="E46" i="21"/>
  <c r="K46" i="19"/>
  <c r="D46" i="19"/>
  <c r="E39" i="19" s="1"/>
  <c r="B47" i="21"/>
  <c r="J47" i="21" s="1"/>
  <c r="D31" i="21"/>
  <c r="D10" i="21"/>
  <c r="D22" i="21"/>
  <c r="D37" i="21"/>
  <c r="D39" i="21"/>
  <c r="D11" i="21"/>
  <c r="D38" i="21"/>
  <c r="D27" i="21"/>
  <c r="D14" i="21"/>
  <c r="D26" i="21"/>
  <c r="D42" i="21"/>
  <c r="D34" i="21"/>
  <c r="D46" i="21"/>
  <c r="D23" i="21"/>
  <c r="D8" i="21"/>
  <c r="D6" i="21"/>
  <c r="D16" i="21"/>
  <c r="D21" i="21"/>
  <c r="D28" i="21"/>
  <c r="D36" i="21"/>
  <c r="D33" i="21"/>
  <c r="D9" i="21"/>
  <c r="D35" i="21"/>
  <c r="D5" i="21"/>
  <c r="D12" i="21"/>
  <c r="D18" i="21"/>
  <c r="D24" i="21"/>
  <c r="D30" i="21"/>
  <c r="D40" i="21"/>
  <c r="D25" i="21"/>
  <c r="D43" i="21"/>
  <c r="D7" i="21"/>
  <c r="E17" i="23"/>
  <c r="I81" i="22"/>
  <c r="H79" i="22"/>
  <c r="K81" i="22"/>
  <c r="H80" i="22"/>
  <c r="E81" i="22"/>
  <c r="D80" i="22"/>
  <c r="D79" i="22"/>
  <c r="E31" i="19"/>
  <c r="E23" i="19"/>
  <c r="H46" i="20"/>
  <c r="J46" i="20"/>
  <c r="E8" i="23"/>
  <c r="L34" i="20"/>
  <c r="H46" i="19"/>
  <c r="J46" i="19"/>
  <c r="I49" i="21"/>
  <c r="H46" i="21"/>
  <c r="H43" i="21"/>
  <c r="H41" i="21"/>
  <c r="H39" i="21"/>
  <c r="H37" i="21"/>
  <c r="H35" i="21"/>
  <c r="H33" i="21"/>
  <c r="H31" i="21"/>
  <c r="H29" i="21"/>
  <c r="H27" i="21"/>
  <c r="H25" i="21"/>
  <c r="H23" i="21"/>
  <c r="H21" i="21"/>
  <c r="H19" i="21"/>
  <c r="H17" i="21"/>
  <c r="H15" i="21"/>
  <c r="H13" i="21"/>
  <c r="H11" i="21"/>
  <c r="H9" i="21"/>
  <c r="H7" i="21"/>
  <c r="H5" i="21"/>
  <c r="H3" i="21"/>
  <c r="K49" i="21"/>
  <c r="H34" i="21"/>
  <c r="H30" i="21"/>
  <c r="H26" i="21"/>
  <c r="H22" i="21"/>
  <c r="H18" i="21"/>
  <c r="H14" i="21"/>
  <c r="H10" i="21"/>
  <c r="H8" i="21"/>
  <c r="H44" i="21"/>
  <c r="H40" i="21"/>
  <c r="H36" i="21"/>
  <c r="H47" i="21"/>
  <c r="H32" i="21"/>
  <c r="H28" i="21"/>
  <c r="H24" i="21"/>
  <c r="H20" i="21"/>
  <c r="H16" i="21"/>
  <c r="H12" i="21"/>
  <c r="H4" i="21"/>
  <c r="H42" i="21"/>
  <c r="H38" i="21"/>
  <c r="H6" i="21"/>
  <c r="H9" i="1"/>
  <c r="H10" i="1"/>
  <c r="H11" i="1"/>
  <c r="H12" i="1"/>
  <c r="H13" i="1"/>
  <c r="H14" i="1"/>
  <c r="H15" i="1"/>
  <c r="H16" i="1"/>
  <c r="E26" i="20" l="1"/>
  <c r="E14" i="19"/>
  <c r="E25" i="19"/>
  <c r="E11" i="19"/>
  <c r="E32" i="19"/>
  <c r="E16" i="19"/>
  <c r="E26" i="19"/>
  <c r="E43" i="19"/>
  <c r="J49" i="21"/>
  <c r="E12" i="19"/>
  <c r="E3" i="19"/>
  <c r="E27" i="19"/>
  <c r="E33" i="19"/>
  <c r="E35" i="19"/>
  <c r="E28" i="19"/>
  <c r="E21" i="19"/>
  <c r="E9" i="19"/>
  <c r="E34" i="19"/>
  <c r="E8" i="19"/>
  <c r="E42" i="19"/>
  <c r="E15" i="19"/>
  <c r="E22" i="19"/>
  <c r="E44" i="19"/>
  <c r="E36" i="19"/>
  <c r="E24" i="20"/>
  <c r="E17" i="20"/>
  <c r="E44" i="20"/>
  <c r="E36" i="20"/>
  <c r="E11" i="20"/>
  <c r="E25" i="20"/>
  <c r="E35" i="20"/>
  <c r="E15" i="20"/>
  <c r="E10" i="20"/>
  <c r="E4" i="20"/>
  <c r="E29" i="20"/>
  <c r="E21" i="20"/>
  <c r="E7" i="20"/>
  <c r="E43" i="20"/>
  <c r="E14" i="20"/>
  <c r="E30" i="20"/>
  <c r="E5" i="20"/>
  <c r="E33" i="20"/>
  <c r="E12" i="20"/>
  <c r="E28" i="20"/>
  <c r="E40" i="20"/>
  <c r="E39" i="20"/>
  <c r="E27" i="20"/>
  <c r="E19" i="20"/>
  <c r="E6" i="20"/>
  <c r="E18" i="20"/>
  <c r="E38" i="20"/>
  <c r="E9" i="20"/>
  <c r="E37" i="20"/>
  <c r="E16" i="20"/>
  <c r="E32" i="20"/>
  <c r="E23" i="20"/>
  <c r="E31" i="20"/>
  <c r="E3" i="20"/>
  <c r="E8" i="20"/>
  <c r="E22" i="20"/>
  <c r="E42" i="20"/>
  <c r="E13" i="20"/>
  <c r="E41" i="20"/>
  <c r="E20" i="20"/>
  <c r="K47" i="21"/>
  <c r="E47" i="21"/>
  <c r="E24" i="19"/>
  <c r="E4" i="19"/>
  <c r="E17" i="19"/>
  <c r="E18" i="19"/>
  <c r="E13" i="19"/>
  <c r="E37" i="19"/>
  <c r="E29" i="19"/>
  <c r="E6" i="19"/>
  <c r="E20" i="19"/>
  <c r="E10" i="19"/>
  <c r="E7" i="19"/>
  <c r="E19" i="19"/>
  <c r="E38" i="19"/>
  <c r="E5" i="19"/>
  <c r="E30" i="19"/>
  <c r="E41" i="19"/>
  <c r="E40" i="19"/>
  <c r="D49" i="21"/>
  <c r="H49" i="21"/>
  <c r="I41" i="19"/>
  <c r="I37" i="19"/>
  <c r="I33" i="19"/>
  <c r="I29" i="19"/>
  <c r="L46" i="19"/>
  <c r="I42" i="19"/>
  <c r="I38" i="19"/>
  <c r="I34" i="19"/>
  <c r="I30" i="19"/>
  <c r="I43" i="19"/>
  <c r="I39" i="19"/>
  <c r="I35" i="19"/>
  <c r="I31" i="19"/>
  <c r="I27" i="19"/>
  <c r="I23" i="19"/>
  <c r="I19" i="19"/>
  <c r="I15" i="19"/>
  <c r="I11" i="19"/>
  <c r="I7" i="19"/>
  <c r="I3" i="19"/>
  <c r="I8" i="19"/>
  <c r="I4" i="19"/>
  <c r="I24" i="19"/>
  <c r="I36" i="19"/>
  <c r="I25" i="19"/>
  <c r="I21" i="19"/>
  <c r="I17" i="19"/>
  <c r="I13" i="19"/>
  <c r="I9" i="19"/>
  <c r="I5" i="19"/>
  <c r="I6" i="19"/>
  <c r="I32" i="19"/>
  <c r="I28" i="19"/>
  <c r="I20" i="19"/>
  <c r="I12" i="19"/>
  <c r="I40" i="19"/>
  <c r="I26" i="19"/>
  <c r="I22" i="19"/>
  <c r="I18" i="19"/>
  <c r="I14" i="19"/>
  <c r="I10" i="19"/>
  <c r="I44" i="19"/>
  <c r="I16" i="19"/>
  <c r="H81" i="22"/>
  <c r="D81" i="22"/>
  <c r="L46" i="20"/>
  <c r="I42" i="20"/>
  <c r="I38" i="20"/>
  <c r="I34" i="20"/>
  <c r="I30" i="20"/>
  <c r="I26" i="20"/>
  <c r="I22" i="20"/>
  <c r="I18" i="20"/>
  <c r="I14" i="20"/>
  <c r="I10" i="20"/>
  <c r="I6" i="20"/>
  <c r="I43" i="20"/>
  <c r="I39" i="20"/>
  <c r="I35" i="20"/>
  <c r="I31" i="20"/>
  <c r="I27" i="20"/>
  <c r="I23" i="20"/>
  <c r="I19" i="20"/>
  <c r="I15" i="20"/>
  <c r="I11" i="20"/>
  <c r="I7" i="20"/>
  <c r="I3" i="20"/>
  <c r="I44" i="20"/>
  <c r="I40" i="20"/>
  <c r="I36" i="20"/>
  <c r="I32" i="20"/>
  <c r="I28" i="20"/>
  <c r="I24" i="20"/>
  <c r="I20" i="20"/>
  <c r="I16" i="20"/>
  <c r="I12" i="20"/>
  <c r="I8" i="20"/>
  <c r="I4" i="20"/>
  <c r="I41" i="20"/>
  <c r="I29" i="20"/>
  <c r="I9" i="20"/>
  <c r="I25" i="20"/>
  <c r="I37" i="20"/>
  <c r="I33" i="20"/>
  <c r="I21" i="20"/>
  <c r="I17" i="20"/>
  <c r="I13" i="20"/>
  <c r="I5" i="20"/>
  <c r="E46" i="19" l="1"/>
  <c r="E46" i="20"/>
  <c r="I46" i="19"/>
  <c r="I46" i="20"/>
  <c r="I80" i="11" l="1"/>
  <c r="I21" i="11"/>
  <c r="I62" i="11"/>
  <c r="I22" i="11"/>
  <c r="I43" i="11"/>
  <c r="I73" i="11"/>
  <c r="I55" i="11"/>
  <c r="I58" i="11"/>
  <c r="I12" i="11"/>
  <c r="I13" i="11"/>
  <c r="I27" i="11"/>
  <c r="I18" i="11"/>
  <c r="I4" i="11"/>
  <c r="I10" i="11"/>
  <c r="I24" i="11"/>
  <c r="I19" i="11"/>
  <c r="I20" i="11"/>
  <c r="I48" i="11"/>
  <c r="I9" i="11"/>
  <c r="I63" i="11"/>
  <c r="I57" i="11"/>
  <c r="I77" i="11"/>
  <c r="I40" i="11"/>
  <c r="I37" i="11"/>
  <c r="I35" i="11"/>
  <c r="I45" i="11"/>
  <c r="I75" i="11"/>
  <c r="I3" i="11"/>
  <c r="I52" i="11"/>
  <c r="I23" i="11"/>
  <c r="I11" i="11"/>
  <c r="I67" i="11"/>
  <c r="I65" i="11"/>
  <c r="I71" i="11"/>
  <c r="I31" i="11"/>
  <c r="I74" i="11"/>
  <c r="I7" i="11"/>
  <c r="I47" i="11"/>
  <c r="I25" i="11"/>
  <c r="I51" i="11"/>
  <c r="I30" i="11"/>
  <c r="I69" i="11"/>
  <c r="I46" i="11"/>
  <c r="I36" i="11"/>
  <c r="I44" i="11"/>
  <c r="I42" i="11"/>
  <c r="I76" i="11"/>
  <c r="I34" i="11"/>
  <c r="I59" i="11"/>
  <c r="I70" i="11"/>
  <c r="I41" i="11"/>
  <c r="I28" i="11"/>
  <c r="I6" i="11"/>
  <c r="I61" i="11"/>
  <c r="I39" i="11"/>
  <c r="I72" i="11"/>
  <c r="I68" i="11"/>
  <c r="I60" i="11"/>
  <c r="I49" i="11"/>
  <c r="I17" i="11"/>
  <c r="I33" i="11"/>
  <c r="I26" i="11"/>
  <c r="I15" i="11"/>
  <c r="I66" i="11"/>
  <c r="I8" i="11"/>
  <c r="I53" i="11"/>
  <c r="I64" i="11"/>
  <c r="I38" i="11"/>
  <c r="I50" i="11"/>
  <c r="I32" i="11"/>
  <c r="I14" i="11"/>
  <c r="I16" i="11"/>
  <c r="I5" i="11"/>
  <c r="I29" i="11"/>
  <c r="I56" i="11"/>
  <c r="I54" i="11"/>
  <c r="E80" i="11"/>
  <c r="E21" i="11"/>
  <c r="E62" i="11"/>
  <c r="E22" i="11"/>
  <c r="E43" i="11"/>
  <c r="E73" i="11"/>
  <c r="E55" i="11"/>
  <c r="E58" i="11"/>
  <c r="E12" i="11"/>
  <c r="E13" i="11"/>
  <c r="E27" i="11"/>
  <c r="E18" i="11"/>
  <c r="E4" i="11"/>
  <c r="E10" i="11"/>
  <c r="E24" i="11"/>
  <c r="E19" i="11"/>
  <c r="E20" i="11"/>
  <c r="E48" i="11"/>
  <c r="E9" i="11"/>
  <c r="E63" i="11"/>
  <c r="E57" i="11"/>
  <c r="E77" i="11"/>
  <c r="E40" i="11"/>
  <c r="E37" i="11"/>
  <c r="E35" i="11"/>
  <c r="E45" i="11"/>
  <c r="E75" i="11"/>
  <c r="E3" i="11"/>
  <c r="E52" i="11"/>
  <c r="E23" i="11"/>
  <c r="E11" i="11"/>
  <c r="E67" i="11"/>
  <c r="E65" i="11"/>
  <c r="E71" i="11"/>
  <c r="E31" i="11"/>
  <c r="E74" i="11"/>
  <c r="E7" i="11"/>
  <c r="E47" i="11"/>
  <c r="E25" i="11"/>
  <c r="E51" i="11"/>
  <c r="E30" i="11"/>
  <c r="E69" i="11"/>
  <c r="E46" i="11"/>
  <c r="E36" i="11"/>
  <c r="E44" i="11"/>
  <c r="E42" i="11"/>
  <c r="E76" i="11"/>
  <c r="E34" i="11"/>
  <c r="E59" i="11"/>
  <c r="E70" i="11"/>
  <c r="E41" i="11"/>
  <c r="E28" i="11"/>
  <c r="E6" i="11"/>
  <c r="E61" i="11"/>
  <c r="E39" i="11"/>
  <c r="E72" i="11"/>
  <c r="E68" i="11"/>
  <c r="E60" i="11"/>
  <c r="E49" i="11"/>
  <c r="E17" i="11"/>
  <c r="E33" i="11"/>
  <c r="E26" i="11"/>
  <c r="E15" i="11"/>
  <c r="E66" i="11"/>
  <c r="E8" i="11"/>
  <c r="E53" i="11"/>
  <c r="E64" i="11"/>
  <c r="E38" i="11"/>
  <c r="E50" i="11"/>
  <c r="E32" i="11"/>
  <c r="E14" i="11"/>
  <c r="E16" i="11"/>
  <c r="E5" i="11"/>
  <c r="E29" i="11"/>
  <c r="E56" i="11"/>
  <c r="E54" i="11"/>
  <c r="I47" i="9"/>
  <c r="I46" i="9"/>
  <c r="I43" i="9"/>
  <c r="I42" i="9"/>
  <c r="I41" i="9"/>
  <c r="I40" i="9"/>
  <c r="I39" i="9"/>
  <c r="I38" i="9"/>
  <c r="I37" i="9"/>
  <c r="I36" i="9"/>
  <c r="I35" i="9"/>
  <c r="I33" i="9"/>
  <c r="I32" i="9"/>
  <c r="I31" i="9"/>
  <c r="I30" i="9"/>
  <c r="I28" i="9"/>
  <c r="I27" i="9"/>
  <c r="I26" i="9"/>
  <c r="I25" i="9"/>
  <c r="I24" i="9"/>
  <c r="I23" i="9"/>
  <c r="I22" i="9"/>
  <c r="I20" i="9"/>
  <c r="I19" i="9"/>
  <c r="I18" i="9"/>
  <c r="I16" i="9"/>
  <c r="I15" i="9"/>
  <c r="I14" i="9"/>
  <c r="I13" i="9"/>
  <c r="I12" i="9"/>
  <c r="I11" i="9"/>
  <c r="I10" i="9"/>
  <c r="I9" i="9"/>
  <c r="I7" i="9"/>
  <c r="I6" i="9"/>
  <c r="I5" i="9"/>
  <c r="I4" i="9"/>
  <c r="I3" i="9"/>
  <c r="F12" i="4" l="1"/>
  <c r="D17" i="4"/>
  <c r="D8" i="4"/>
  <c r="E5" i="4" s="1"/>
  <c r="B8" i="4"/>
  <c r="C6" i="4" s="1"/>
  <c r="B17" i="4"/>
  <c r="C12" i="4" s="1"/>
  <c r="F6" i="4"/>
  <c r="F5" i="4"/>
  <c r="F4" i="4"/>
  <c r="F3" i="4"/>
  <c r="F17" i="4" l="1"/>
  <c r="C3" i="4"/>
  <c r="E3" i="4"/>
  <c r="C4" i="4"/>
  <c r="E4" i="4"/>
  <c r="C5" i="4"/>
  <c r="G5" i="4" s="1"/>
  <c r="F8" i="4"/>
  <c r="E6" i="4"/>
  <c r="G6" i="4" s="1"/>
  <c r="C8" i="4" l="1"/>
  <c r="E8" i="4"/>
  <c r="G3" i="4"/>
  <c r="G4" i="4"/>
  <c r="E6" i="12" l="1"/>
  <c r="E5" i="12"/>
  <c r="E4" i="12"/>
  <c r="E3" i="12"/>
  <c r="C8" i="12"/>
  <c r="D6" i="12" s="1"/>
  <c r="B8" i="12"/>
  <c r="E8" i="12" l="1"/>
  <c r="D3" i="12"/>
  <c r="D8" i="12" s="1"/>
  <c r="D4" i="12"/>
  <c r="D5" i="12"/>
  <c r="E15" i="4" l="1"/>
  <c r="E12" i="4"/>
  <c r="E13" i="4"/>
  <c r="E14" i="4"/>
  <c r="E17" i="4" l="1"/>
  <c r="K80" i="11"/>
  <c r="J80" i="11"/>
  <c r="G79" i="11"/>
  <c r="F79" i="11"/>
  <c r="F81" i="11" s="1"/>
  <c r="C79" i="11"/>
  <c r="B79" i="11"/>
  <c r="B81" i="11" s="1"/>
  <c r="K40" i="11"/>
  <c r="J40" i="11"/>
  <c r="K74" i="11"/>
  <c r="J74" i="11"/>
  <c r="K75" i="11"/>
  <c r="J75" i="11"/>
  <c r="K76" i="11"/>
  <c r="J76" i="11"/>
  <c r="K69" i="11"/>
  <c r="J69" i="11"/>
  <c r="K70" i="11"/>
  <c r="J70" i="11"/>
  <c r="K73" i="11"/>
  <c r="J73" i="11"/>
  <c r="K71" i="11"/>
  <c r="J71" i="11"/>
  <c r="K65" i="11"/>
  <c r="J65" i="11"/>
  <c r="K62" i="11"/>
  <c r="J62" i="11"/>
  <c r="K57" i="11"/>
  <c r="J57" i="11"/>
  <c r="K64" i="11"/>
  <c r="J64" i="11"/>
  <c r="K51" i="11"/>
  <c r="J51" i="11"/>
  <c r="K63" i="11"/>
  <c r="J63" i="11"/>
  <c r="K72" i="11"/>
  <c r="J72" i="11"/>
  <c r="K42" i="11"/>
  <c r="J42" i="11"/>
  <c r="K66" i="11"/>
  <c r="J66" i="11"/>
  <c r="D66" i="11"/>
  <c r="K67" i="11"/>
  <c r="J67" i="11"/>
  <c r="K61" i="11"/>
  <c r="J61" i="11"/>
  <c r="K59" i="11"/>
  <c r="J59" i="11"/>
  <c r="K46" i="11"/>
  <c r="J46" i="11"/>
  <c r="K52" i="11"/>
  <c r="J52" i="11"/>
  <c r="K60" i="11"/>
  <c r="J60" i="11"/>
  <c r="K77" i="11"/>
  <c r="J77" i="11"/>
  <c r="K68" i="11"/>
  <c r="J68" i="11"/>
  <c r="K56" i="11"/>
  <c r="J56" i="11"/>
  <c r="K47" i="11"/>
  <c r="J47" i="11"/>
  <c r="K58" i="11"/>
  <c r="J58" i="11"/>
  <c r="K37" i="11"/>
  <c r="J37" i="11"/>
  <c r="K48" i="11"/>
  <c r="J48" i="11"/>
  <c r="K50" i="11"/>
  <c r="J50" i="11"/>
  <c r="K39" i="11"/>
  <c r="J39" i="11"/>
  <c r="K43" i="11"/>
  <c r="J43" i="11"/>
  <c r="D43" i="11"/>
  <c r="K54" i="11"/>
  <c r="J54" i="11"/>
  <c r="K45" i="11"/>
  <c r="J45" i="11"/>
  <c r="K53" i="11"/>
  <c r="J53" i="11"/>
  <c r="D53" i="11"/>
  <c r="K44" i="11"/>
  <c r="J44" i="11"/>
  <c r="K49" i="11"/>
  <c r="J49" i="11"/>
  <c r="K28" i="11"/>
  <c r="J28" i="11"/>
  <c r="K14" i="11"/>
  <c r="J14" i="11"/>
  <c r="K31" i="11"/>
  <c r="J31" i="11"/>
  <c r="K55" i="11"/>
  <c r="J55" i="11"/>
  <c r="K35" i="11"/>
  <c r="J35" i="11"/>
  <c r="K30" i="11"/>
  <c r="J30" i="11"/>
  <c r="K26" i="11"/>
  <c r="J26" i="11"/>
  <c r="K23" i="11"/>
  <c r="J23" i="11"/>
  <c r="K29" i="11"/>
  <c r="J29" i="11"/>
  <c r="K34" i="11"/>
  <c r="J34" i="11"/>
  <c r="K15" i="11"/>
  <c r="J15" i="11"/>
  <c r="D15" i="11"/>
  <c r="K38" i="11"/>
  <c r="J38" i="11"/>
  <c r="K33" i="11"/>
  <c r="J33" i="11"/>
  <c r="K41" i="11"/>
  <c r="J41" i="11"/>
  <c r="D41" i="11"/>
  <c r="K27" i="11"/>
  <c r="J27" i="11"/>
  <c r="K21" i="11"/>
  <c r="J21" i="11"/>
  <c r="K25" i="11"/>
  <c r="J25" i="11"/>
  <c r="K20" i="11"/>
  <c r="J20" i="11"/>
  <c r="K36" i="11"/>
  <c r="J36" i="11"/>
  <c r="K16" i="11"/>
  <c r="J16" i="11"/>
  <c r="K19" i="11"/>
  <c r="J19" i="11"/>
  <c r="K18" i="11"/>
  <c r="J18" i="11"/>
  <c r="K32" i="11"/>
  <c r="J32" i="11"/>
  <c r="K24" i="11"/>
  <c r="J24" i="11"/>
  <c r="K17" i="11"/>
  <c r="J17" i="11"/>
  <c r="K22" i="11"/>
  <c r="J22" i="11"/>
  <c r="K13" i="11"/>
  <c r="J13" i="11"/>
  <c r="D13" i="11"/>
  <c r="K12" i="11"/>
  <c r="J12" i="11"/>
  <c r="K10" i="11"/>
  <c r="J10" i="11"/>
  <c r="K11" i="11"/>
  <c r="J11" i="11"/>
  <c r="D11" i="11"/>
  <c r="K9" i="11"/>
  <c r="J9" i="11"/>
  <c r="K7" i="11"/>
  <c r="J7" i="11"/>
  <c r="K8" i="11"/>
  <c r="J8" i="11"/>
  <c r="K6" i="11"/>
  <c r="J6" i="11"/>
  <c r="K4" i="11"/>
  <c r="J4" i="11"/>
  <c r="K5" i="11"/>
  <c r="J5" i="11"/>
  <c r="K3" i="11"/>
  <c r="J3" i="11"/>
  <c r="E79" i="11" l="1"/>
  <c r="D59" i="11"/>
  <c r="I79" i="11"/>
  <c r="C81" i="11"/>
  <c r="E81" i="11" s="1"/>
  <c r="D54" i="11"/>
  <c r="D4" i="11"/>
  <c r="D36" i="11"/>
  <c r="D31" i="11"/>
  <c r="D68" i="11"/>
  <c r="D18" i="11"/>
  <c r="D30" i="11"/>
  <c r="D58" i="11"/>
  <c r="D64" i="11"/>
  <c r="D9" i="11"/>
  <c r="D32" i="11"/>
  <c r="D27" i="11"/>
  <c r="D26" i="11"/>
  <c r="D44" i="11"/>
  <c r="D37" i="11"/>
  <c r="D46" i="11"/>
  <c r="D51" i="11"/>
  <c r="D71" i="11"/>
  <c r="D6" i="11"/>
  <c r="D22" i="11"/>
  <c r="D20" i="11"/>
  <c r="D34" i="11"/>
  <c r="D14" i="11"/>
  <c r="D39" i="11"/>
  <c r="D77" i="11"/>
  <c r="D42" i="11"/>
  <c r="D76" i="11"/>
  <c r="D65" i="11"/>
  <c r="D69" i="11"/>
  <c r="D40" i="11"/>
  <c r="D5" i="11"/>
  <c r="D7" i="11"/>
  <c r="D12" i="11"/>
  <c r="D24" i="11"/>
  <c r="D16" i="11"/>
  <c r="D21" i="11"/>
  <c r="D38" i="11"/>
  <c r="D23" i="11"/>
  <c r="D55" i="11"/>
  <c r="D49" i="11"/>
  <c r="D48" i="11"/>
  <c r="D56" i="11"/>
  <c r="D52" i="11"/>
  <c r="D67" i="11"/>
  <c r="D63" i="11"/>
  <c r="D62" i="11"/>
  <c r="D70" i="11"/>
  <c r="D74" i="11"/>
  <c r="J81" i="11"/>
  <c r="D3" i="11"/>
  <c r="D8" i="11"/>
  <c r="D10" i="11"/>
  <c r="D17" i="11"/>
  <c r="D19" i="11"/>
  <c r="D25" i="11"/>
  <c r="D33" i="11"/>
  <c r="D29" i="11"/>
  <c r="D35" i="11"/>
  <c r="D28" i="11"/>
  <c r="D45" i="11"/>
  <c r="D50" i="11"/>
  <c r="D47" i="11"/>
  <c r="D60" i="11"/>
  <c r="D61" i="11"/>
  <c r="D72" i="11"/>
  <c r="D57" i="11"/>
  <c r="D73" i="11"/>
  <c r="D75" i="11"/>
  <c r="K79" i="11"/>
  <c r="G81" i="11"/>
  <c r="I81" i="11" s="1"/>
  <c r="H3" i="11"/>
  <c r="H5" i="11"/>
  <c r="H4" i="11"/>
  <c r="H6" i="11"/>
  <c r="H8" i="11"/>
  <c r="H7" i="11"/>
  <c r="H9" i="11"/>
  <c r="H11" i="11"/>
  <c r="H10" i="11"/>
  <c r="H12" i="11"/>
  <c r="H13" i="11"/>
  <c r="H22" i="11"/>
  <c r="H17" i="11"/>
  <c r="H24" i="11"/>
  <c r="H32" i="11"/>
  <c r="H18" i="11"/>
  <c r="H19" i="11"/>
  <c r="H16" i="11"/>
  <c r="H36" i="11"/>
  <c r="H20" i="11"/>
  <c r="H25" i="11"/>
  <c r="H21" i="11"/>
  <c r="H27" i="11"/>
  <c r="H41" i="11"/>
  <c r="H33" i="11"/>
  <c r="H38" i="11"/>
  <c r="H15" i="11"/>
  <c r="H34" i="11"/>
  <c r="H29" i="11"/>
  <c r="H23" i="11"/>
  <c r="H26" i="11"/>
  <c r="H30" i="11"/>
  <c r="H35" i="11"/>
  <c r="H55" i="11"/>
  <c r="H31" i="11"/>
  <c r="H14" i="11"/>
  <c r="H28" i="11"/>
  <c r="H49" i="11"/>
  <c r="H44" i="11"/>
  <c r="H53" i="11"/>
  <c r="H45" i="11"/>
  <c r="H54" i="11"/>
  <c r="H43" i="11"/>
  <c r="H39" i="11"/>
  <c r="H50" i="11"/>
  <c r="H48" i="11"/>
  <c r="H37" i="11"/>
  <c r="H58" i="11"/>
  <c r="H47" i="11"/>
  <c r="H56" i="11"/>
  <c r="H68" i="11"/>
  <c r="H77" i="11"/>
  <c r="H60" i="11"/>
  <c r="H52" i="11"/>
  <c r="H46" i="11"/>
  <c r="H59" i="11"/>
  <c r="H61" i="11"/>
  <c r="H67" i="11"/>
  <c r="H66" i="11"/>
  <c r="H42" i="11"/>
  <c r="H72" i="11"/>
  <c r="H63" i="11"/>
  <c r="H51" i="11"/>
  <c r="H64" i="11"/>
  <c r="H57" i="11"/>
  <c r="H62" i="11"/>
  <c r="H65" i="11"/>
  <c r="H71" i="11"/>
  <c r="H73" i="11"/>
  <c r="H70" i="11"/>
  <c r="H69" i="11"/>
  <c r="H76" i="11"/>
  <c r="H75" i="11"/>
  <c r="H74" i="11"/>
  <c r="H40" i="11"/>
  <c r="J79" i="11"/>
  <c r="D80" i="11" l="1"/>
  <c r="D79" i="11"/>
  <c r="K81" i="11"/>
  <c r="H80" i="11"/>
  <c r="H79" i="11"/>
  <c r="D81" i="11" l="1"/>
  <c r="H81" i="11"/>
  <c r="G44" i="9" l="1"/>
  <c r="I44" i="9" s="1"/>
  <c r="F44" i="9"/>
  <c r="K40" i="9"/>
  <c r="J40" i="9"/>
  <c r="G34" i="9"/>
  <c r="I34" i="9" s="1"/>
  <c r="F34" i="9"/>
  <c r="G29" i="9"/>
  <c r="I29" i="9" s="1"/>
  <c r="F29" i="9"/>
  <c r="G21" i="9"/>
  <c r="I21" i="9" s="1"/>
  <c r="F21" i="9"/>
  <c r="G17" i="9"/>
  <c r="F17" i="9"/>
  <c r="G8" i="9"/>
  <c r="I8" i="9" s="1"/>
  <c r="F8" i="9"/>
  <c r="I17" i="9" l="1"/>
  <c r="G49" i="9"/>
  <c r="I49" i="9" l="1"/>
  <c r="H47" i="9"/>
  <c r="H46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49" i="9" l="1"/>
  <c r="K40" i="2" l="1"/>
  <c r="J40" i="2"/>
  <c r="C34" i="2"/>
  <c r="H24" i="2"/>
  <c r="D24" i="2"/>
  <c r="C24" i="9" s="1"/>
  <c r="D16" i="2"/>
  <c r="C16" i="9" s="1"/>
  <c r="K14" i="2"/>
  <c r="D14" i="2"/>
  <c r="C14" i="9" s="1"/>
  <c r="H13" i="2"/>
  <c r="H9" i="2"/>
  <c r="H5" i="2"/>
  <c r="D42" i="1"/>
  <c r="B42" i="9" s="1"/>
  <c r="J42" i="9" s="1"/>
  <c r="K40" i="1"/>
  <c r="J40" i="1"/>
  <c r="H38" i="1"/>
  <c r="G34" i="1"/>
  <c r="C34" i="1"/>
  <c r="H30" i="1"/>
  <c r="H27" i="1"/>
  <c r="D26" i="1"/>
  <c r="B26" i="9" s="1"/>
  <c r="J26" i="9" s="1"/>
  <c r="K14" i="1"/>
  <c r="H7" i="1"/>
  <c r="D3" i="1"/>
  <c r="B3" i="9" s="1"/>
  <c r="K24" i="9" l="1"/>
  <c r="K14" i="9"/>
  <c r="K16" i="9"/>
  <c r="J3" i="9"/>
  <c r="C15" i="4"/>
  <c r="C14" i="4"/>
  <c r="G14" i="4" s="1"/>
  <c r="C13" i="4"/>
  <c r="G13" i="4" s="1"/>
  <c r="D11" i="2"/>
  <c r="C11" i="9" s="1"/>
  <c r="B21" i="2"/>
  <c r="D12" i="2"/>
  <c r="C12" i="9" s="1"/>
  <c r="D23" i="2"/>
  <c r="C23" i="9" s="1"/>
  <c r="B17" i="1"/>
  <c r="J43" i="2"/>
  <c r="K9" i="1"/>
  <c r="K10" i="1"/>
  <c r="K12" i="1"/>
  <c r="K18" i="1"/>
  <c r="D10" i="1"/>
  <c r="B10" i="9" s="1"/>
  <c r="J10" i="9" s="1"/>
  <c r="D11" i="1"/>
  <c r="B11" i="9" s="1"/>
  <c r="J11" i="9" s="1"/>
  <c r="D14" i="1"/>
  <c r="B14" i="9" s="1"/>
  <c r="J14" i="9" s="1"/>
  <c r="D15" i="1"/>
  <c r="B15" i="9" s="1"/>
  <c r="J15" i="9" s="1"/>
  <c r="D16" i="1"/>
  <c r="B16" i="9" s="1"/>
  <c r="J16" i="9" s="1"/>
  <c r="D18" i="1"/>
  <c r="B18" i="9" s="1"/>
  <c r="J18" i="9" s="1"/>
  <c r="K26" i="1"/>
  <c r="K38" i="2"/>
  <c r="K42" i="2"/>
  <c r="D35" i="2"/>
  <c r="C35" i="9" s="1"/>
  <c r="D36" i="2"/>
  <c r="C36" i="9" s="1"/>
  <c r="D42" i="2"/>
  <c r="C42" i="9" s="1"/>
  <c r="H25" i="1"/>
  <c r="D6" i="2"/>
  <c r="C6" i="9" s="1"/>
  <c r="D22" i="2"/>
  <c r="C22" i="9" s="1"/>
  <c r="K31" i="1"/>
  <c r="J41" i="1"/>
  <c r="J4" i="2"/>
  <c r="H4" i="1"/>
  <c r="D32" i="1"/>
  <c r="B32" i="9" s="1"/>
  <c r="D33" i="1"/>
  <c r="B33" i="9" s="1"/>
  <c r="J33" i="9" s="1"/>
  <c r="D40" i="1"/>
  <c r="B40" i="9" s="1"/>
  <c r="K41" i="1"/>
  <c r="K42" i="1"/>
  <c r="K43" i="1"/>
  <c r="K3" i="2"/>
  <c r="H16" i="2"/>
  <c r="L16" i="2" s="1"/>
  <c r="K18" i="2"/>
  <c r="K19" i="2"/>
  <c r="H41" i="2"/>
  <c r="D6" i="1"/>
  <c r="B6" i="9" s="1"/>
  <c r="J6" i="9" s="1"/>
  <c r="D7" i="1"/>
  <c r="H40" i="2"/>
  <c r="L40" i="2" s="1"/>
  <c r="J5" i="1"/>
  <c r="J6" i="1"/>
  <c r="J7" i="1"/>
  <c r="K16" i="1"/>
  <c r="K20" i="1"/>
  <c r="K25" i="1"/>
  <c r="J37" i="1"/>
  <c r="H4" i="2"/>
  <c r="J11" i="2"/>
  <c r="K20" i="2"/>
  <c r="D26" i="2"/>
  <c r="C26" i="9" s="1"/>
  <c r="D40" i="2"/>
  <c r="C40" i="9" s="1"/>
  <c r="E40" i="9" s="1"/>
  <c r="K3" i="1"/>
  <c r="H23" i="1"/>
  <c r="J25" i="1"/>
  <c r="D27" i="1"/>
  <c r="D28" i="1"/>
  <c r="B28" i="9" s="1"/>
  <c r="J28" i="9" s="1"/>
  <c r="D30" i="1"/>
  <c r="K34" i="1"/>
  <c r="K33" i="1"/>
  <c r="K35" i="1"/>
  <c r="K36" i="1"/>
  <c r="K37" i="1"/>
  <c r="K38" i="1"/>
  <c r="D4" i="2"/>
  <c r="C4" i="9" s="1"/>
  <c r="K6" i="2"/>
  <c r="K11" i="2"/>
  <c r="K12" i="2"/>
  <c r="K13" i="2"/>
  <c r="C21" i="2"/>
  <c r="D21" i="2" s="1"/>
  <c r="D20" i="2"/>
  <c r="C20" i="9" s="1"/>
  <c r="K22" i="2"/>
  <c r="J31" i="2"/>
  <c r="H33" i="2"/>
  <c r="J39" i="2"/>
  <c r="J14" i="1"/>
  <c r="L14" i="1"/>
  <c r="J27" i="1"/>
  <c r="L24" i="2"/>
  <c r="J3" i="1"/>
  <c r="H3" i="1"/>
  <c r="L3" i="1" s="1"/>
  <c r="J11" i="1"/>
  <c r="C29" i="1"/>
  <c r="J38" i="2"/>
  <c r="D38" i="2"/>
  <c r="C38" i="9" s="1"/>
  <c r="H38" i="2"/>
  <c r="H18" i="1"/>
  <c r="G29" i="1"/>
  <c r="D25" i="1"/>
  <c r="B25" i="9" s="1"/>
  <c r="J25" i="9" s="1"/>
  <c r="J26" i="1"/>
  <c r="H26" i="1"/>
  <c r="L26" i="1" s="1"/>
  <c r="K10" i="2"/>
  <c r="D15" i="2"/>
  <c r="C15" i="9" s="1"/>
  <c r="H22" i="2"/>
  <c r="L22" i="2" s="1"/>
  <c r="J22" i="2"/>
  <c r="D37" i="2"/>
  <c r="C37" i="9" s="1"/>
  <c r="J10" i="1"/>
  <c r="D22" i="1"/>
  <c r="B22" i="9" s="1"/>
  <c r="H22" i="1"/>
  <c r="J28" i="1"/>
  <c r="H28" i="1"/>
  <c r="D7" i="2"/>
  <c r="C7" i="9" s="1"/>
  <c r="D10" i="2"/>
  <c r="C10" i="9" s="1"/>
  <c r="J10" i="2"/>
  <c r="H14" i="2"/>
  <c r="L14" i="2" s="1"/>
  <c r="J14" i="2"/>
  <c r="H26" i="2"/>
  <c r="L26" i="2" s="1"/>
  <c r="J26" i="2"/>
  <c r="H30" i="2"/>
  <c r="J30" i="2"/>
  <c r="H42" i="2"/>
  <c r="L42" i="2" s="1"/>
  <c r="J42" i="2"/>
  <c r="C8" i="1"/>
  <c r="K4" i="1"/>
  <c r="K5" i="1"/>
  <c r="H6" i="1"/>
  <c r="C17" i="1"/>
  <c r="D17" i="1" s="1"/>
  <c r="D13" i="1"/>
  <c r="B13" i="9" s="1"/>
  <c r="J13" i="9" s="1"/>
  <c r="K19" i="1"/>
  <c r="K23" i="1"/>
  <c r="J31" i="1"/>
  <c r="H6" i="2"/>
  <c r="J6" i="2"/>
  <c r="J7" i="2"/>
  <c r="J16" i="2"/>
  <c r="J24" i="2"/>
  <c r="K25" i="2"/>
  <c r="K27" i="2"/>
  <c r="K28" i="2"/>
  <c r="K30" i="2"/>
  <c r="J35" i="2"/>
  <c r="J37" i="2"/>
  <c r="K39" i="2"/>
  <c r="D4" i="1"/>
  <c r="B4" i="9" s="1"/>
  <c r="J4" i="9" s="1"/>
  <c r="D5" i="1"/>
  <c r="B5" i="9" s="1"/>
  <c r="J5" i="9" s="1"/>
  <c r="K7" i="1"/>
  <c r="J9" i="1"/>
  <c r="K11" i="1"/>
  <c r="J13" i="1"/>
  <c r="K15" i="1"/>
  <c r="J18" i="1"/>
  <c r="D20" i="1"/>
  <c r="B20" i="9" s="1"/>
  <c r="J20" i="9" s="1"/>
  <c r="G21" i="1"/>
  <c r="D23" i="1"/>
  <c r="B23" i="9" s="1"/>
  <c r="J23" i="9" s="1"/>
  <c r="D24" i="1"/>
  <c r="B24" i="9" s="1"/>
  <c r="J24" i="9" s="1"/>
  <c r="K27" i="1"/>
  <c r="K30" i="1"/>
  <c r="H31" i="1"/>
  <c r="J33" i="1"/>
  <c r="H35" i="1"/>
  <c r="H40" i="1"/>
  <c r="L40" i="1" s="1"/>
  <c r="K16" i="2"/>
  <c r="H18" i="2"/>
  <c r="J19" i="2"/>
  <c r="K24" i="2"/>
  <c r="H25" i="2"/>
  <c r="D27" i="2"/>
  <c r="C27" i="9" s="1"/>
  <c r="D28" i="2"/>
  <c r="C28" i="9" s="1"/>
  <c r="D30" i="2"/>
  <c r="C30" i="9" s="1"/>
  <c r="K31" i="2"/>
  <c r="K32" i="2"/>
  <c r="K33" i="2"/>
  <c r="D43" i="2"/>
  <c r="C43" i="9" s="1"/>
  <c r="D36" i="1"/>
  <c r="B36" i="9" s="1"/>
  <c r="J36" i="9" s="1"/>
  <c r="D37" i="1"/>
  <c r="B37" i="9" s="1"/>
  <c r="J37" i="9" s="1"/>
  <c r="D38" i="1"/>
  <c r="K39" i="1"/>
  <c r="H42" i="1"/>
  <c r="L42" i="1" s="1"/>
  <c r="H43" i="1"/>
  <c r="K4" i="2"/>
  <c r="K5" i="2"/>
  <c r="K7" i="2"/>
  <c r="H10" i="2"/>
  <c r="J15" i="2"/>
  <c r="G21" i="2"/>
  <c r="J23" i="2"/>
  <c r="K26" i="2"/>
  <c r="J27" i="2"/>
  <c r="D31" i="2"/>
  <c r="C31" i="9" s="1"/>
  <c r="D32" i="2"/>
  <c r="C32" i="9" s="1"/>
  <c r="B34" i="2"/>
  <c r="D34" i="2" s="1"/>
  <c r="K36" i="2"/>
  <c r="H37" i="2"/>
  <c r="D39" i="2"/>
  <c r="C39" i="9" s="1"/>
  <c r="K41" i="2"/>
  <c r="K43" i="2"/>
  <c r="F14" i="4"/>
  <c r="F13" i="4"/>
  <c r="F15" i="4"/>
  <c r="G12" i="4"/>
  <c r="G15" i="4"/>
  <c r="K6" i="1"/>
  <c r="J16" i="1"/>
  <c r="F21" i="1"/>
  <c r="H19" i="1"/>
  <c r="J20" i="1"/>
  <c r="J24" i="1"/>
  <c r="J20" i="2"/>
  <c r="H20" i="2"/>
  <c r="J4" i="1"/>
  <c r="F8" i="1"/>
  <c r="B21" i="1"/>
  <c r="D19" i="1"/>
  <c r="B19" i="9" s="1"/>
  <c r="H5" i="1"/>
  <c r="G8" i="1"/>
  <c r="D9" i="1"/>
  <c r="B9" i="9" s="1"/>
  <c r="D12" i="1"/>
  <c r="B12" i="9" s="1"/>
  <c r="J12" i="9" s="1"/>
  <c r="J12" i="1"/>
  <c r="K13" i="1"/>
  <c r="H20" i="1"/>
  <c r="C21" i="1"/>
  <c r="H24" i="1"/>
  <c r="K28" i="1"/>
  <c r="B34" i="1"/>
  <c r="D34" i="1" s="1"/>
  <c r="F44" i="1"/>
  <c r="J36" i="1"/>
  <c r="H36" i="1"/>
  <c r="D39" i="1"/>
  <c r="B39" i="9" s="1"/>
  <c r="J39" i="9" s="1"/>
  <c r="J42" i="1"/>
  <c r="B44" i="1"/>
  <c r="H15" i="2"/>
  <c r="K15" i="2"/>
  <c r="J18" i="2"/>
  <c r="D18" i="2"/>
  <c r="C18" i="9" s="1"/>
  <c r="G29" i="2"/>
  <c r="K23" i="2"/>
  <c r="J28" i="2"/>
  <c r="H28" i="2"/>
  <c r="J32" i="2"/>
  <c r="F34" i="2"/>
  <c r="H32" i="2"/>
  <c r="F44" i="2"/>
  <c r="J36" i="2"/>
  <c r="H36" i="2"/>
  <c r="G17" i="1"/>
  <c r="J12" i="2"/>
  <c r="H12" i="2"/>
  <c r="L12" i="2" s="1"/>
  <c r="B8" i="1"/>
  <c r="K24" i="1"/>
  <c r="J30" i="1"/>
  <c r="F17" i="1"/>
  <c r="J15" i="1"/>
  <c r="J19" i="1"/>
  <c r="J23" i="1"/>
  <c r="J32" i="1"/>
  <c r="F34" i="1"/>
  <c r="H32" i="1"/>
  <c r="J38" i="1"/>
  <c r="B8" i="2"/>
  <c r="C3" i="9"/>
  <c r="G17" i="2"/>
  <c r="G44" i="2"/>
  <c r="K35" i="2"/>
  <c r="B29" i="1"/>
  <c r="F29" i="1"/>
  <c r="J22" i="1"/>
  <c r="D31" i="1"/>
  <c r="B31" i="9" s="1"/>
  <c r="J31" i="9" s="1"/>
  <c r="D35" i="1"/>
  <c r="B35" i="9" s="1"/>
  <c r="G44" i="1"/>
  <c r="D43" i="1"/>
  <c r="B43" i="9" s="1"/>
  <c r="J43" i="9" s="1"/>
  <c r="B29" i="2"/>
  <c r="C29" i="2"/>
  <c r="K22" i="1"/>
  <c r="C44" i="1"/>
  <c r="H39" i="1"/>
  <c r="D41" i="1"/>
  <c r="B41" i="9" s="1"/>
  <c r="J41" i="9" s="1"/>
  <c r="H3" i="2"/>
  <c r="F8" i="2"/>
  <c r="J3" i="2"/>
  <c r="C17" i="2"/>
  <c r="K9" i="2"/>
  <c r="K32" i="1"/>
  <c r="H33" i="1"/>
  <c r="J35" i="1"/>
  <c r="H37" i="1"/>
  <c r="J39" i="1"/>
  <c r="H41" i="1"/>
  <c r="J43" i="1"/>
  <c r="D13" i="2"/>
  <c r="D33" i="2"/>
  <c r="C33" i="9" s="1"/>
  <c r="B44" i="2"/>
  <c r="C8" i="2"/>
  <c r="G8" i="2"/>
  <c r="D5" i="2"/>
  <c r="D9" i="2"/>
  <c r="F29" i="2"/>
  <c r="D25" i="2"/>
  <c r="C25" i="9" s="1"/>
  <c r="C44" i="2"/>
  <c r="K37" i="2"/>
  <c r="D41" i="2"/>
  <c r="C41" i="9" s="1"/>
  <c r="J5" i="2"/>
  <c r="H7" i="2"/>
  <c r="J9" i="2"/>
  <c r="H11" i="2"/>
  <c r="L11" i="2" s="1"/>
  <c r="J13" i="2"/>
  <c r="B17" i="2"/>
  <c r="F17" i="2"/>
  <c r="D19" i="2"/>
  <c r="C19" i="9" s="1"/>
  <c r="H19" i="2"/>
  <c r="F21" i="2"/>
  <c r="H23" i="2"/>
  <c r="L23" i="2" s="1"/>
  <c r="J25" i="2"/>
  <c r="H27" i="2"/>
  <c r="L27" i="2" s="1"/>
  <c r="H31" i="2"/>
  <c r="J33" i="2"/>
  <c r="G34" i="2"/>
  <c r="K34" i="2" s="1"/>
  <c r="H35" i="2"/>
  <c r="H39" i="2"/>
  <c r="J41" i="2"/>
  <c r="H43" i="2"/>
  <c r="D17" i="2" l="1"/>
  <c r="L7" i="2"/>
  <c r="E24" i="9"/>
  <c r="E14" i="9"/>
  <c r="E16" i="9"/>
  <c r="E43" i="9"/>
  <c r="K43" i="9"/>
  <c r="E36" i="9"/>
  <c r="K36" i="9"/>
  <c r="E38" i="9"/>
  <c r="K38" i="9"/>
  <c r="E35" i="9"/>
  <c r="K35" i="9"/>
  <c r="C44" i="9"/>
  <c r="E41" i="9"/>
  <c r="K41" i="9"/>
  <c r="E42" i="9"/>
  <c r="K42" i="9"/>
  <c r="E39" i="9"/>
  <c r="K39" i="9"/>
  <c r="E37" i="9"/>
  <c r="K37" i="9"/>
  <c r="E30" i="9"/>
  <c r="K30" i="9"/>
  <c r="E33" i="9"/>
  <c r="K33" i="9"/>
  <c r="E31" i="9"/>
  <c r="K31" i="9"/>
  <c r="E32" i="9"/>
  <c r="K32" i="9"/>
  <c r="C34" i="9"/>
  <c r="E28" i="9"/>
  <c r="K28" i="9"/>
  <c r="E22" i="9"/>
  <c r="K22" i="9"/>
  <c r="C29" i="9"/>
  <c r="E27" i="9"/>
  <c r="K27" i="9"/>
  <c r="E23" i="9"/>
  <c r="K23" i="9"/>
  <c r="E26" i="9"/>
  <c r="K26" i="9"/>
  <c r="E25" i="9"/>
  <c r="K25" i="9"/>
  <c r="E18" i="9"/>
  <c r="K18" i="9"/>
  <c r="E19" i="9"/>
  <c r="C21" i="9"/>
  <c r="K19" i="9"/>
  <c r="E20" i="9"/>
  <c r="K20" i="9"/>
  <c r="L13" i="2"/>
  <c r="C13" i="9"/>
  <c r="K17" i="2"/>
  <c r="E12" i="9"/>
  <c r="K12" i="9"/>
  <c r="E10" i="9"/>
  <c r="K10" i="9"/>
  <c r="E15" i="9"/>
  <c r="K15" i="9"/>
  <c r="L9" i="2"/>
  <c r="C9" i="9"/>
  <c r="E11" i="9"/>
  <c r="K11" i="9"/>
  <c r="E4" i="9"/>
  <c r="K4" i="9"/>
  <c r="E6" i="9"/>
  <c r="K6" i="9"/>
  <c r="E3" i="9"/>
  <c r="K3" i="9"/>
  <c r="L5" i="2"/>
  <c r="C5" i="9"/>
  <c r="C8" i="9" s="1"/>
  <c r="K7" i="9"/>
  <c r="J35" i="9"/>
  <c r="L38" i="1"/>
  <c r="B38" i="9"/>
  <c r="J38" i="9" s="1"/>
  <c r="J32" i="9"/>
  <c r="B34" i="9"/>
  <c r="J34" i="9" s="1"/>
  <c r="L30" i="1"/>
  <c r="B30" i="9"/>
  <c r="J30" i="9" s="1"/>
  <c r="L27" i="1"/>
  <c r="B27" i="9"/>
  <c r="J27" i="9" s="1"/>
  <c r="J22" i="9"/>
  <c r="B29" i="9"/>
  <c r="J29" i="9" s="1"/>
  <c r="J19" i="9"/>
  <c r="B21" i="9"/>
  <c r="J21" i="9" s="1"/>
  <c r="B17" i="9"/>
  <c r="J17" i="9" s="1"/>
  <c r="J9" i="9"/>
  <c r="L7" i="1"/>
  <c r="B7" i="9"/>
  <c r="J7" i="9" s="1"/>
  <c r="L37" i="1"/>
  <c r="C17" i="4"/>
  <c r="L28" i="1"/>
  <c r="L35" i="2"/>
  <c r="L10" i="2"/>
  <c r="L13" i="1"/>
  <c r="L36" i="2"/>
  <c r="L41" i="2"/>
  <c r="L16" i="1"/>
  <c r="L20" i="2"/>
  <c r="L23" i="1"/>
  <c r="L10" i="1"/>
  <c r="L24" i="1"/>
  <c r="K21" i="2"/>
  <c r="L18" i="1"/>
  <c r="L11" i="1"/>
  <c r="L38" i="2"/>
  <c r="L32" i="1"/>
  <c r="L31" i="2"/>
  <c r="L37" i="2"/>
  <c r="L15" i="1"/>
  <c r="L6" i="1"/>
  <c r="L39" i="2"/>
  <c r="L33" i="1"/>
  <c r="L6" i="2"/>
  <c r="K29" i="1"/>
  <c r="L39" i="1"/>
  <c r="K29" i="2"/>
  <c r="L36" i="1"/>
  <c r="L4" i="1"/>
  <c r="L25" i="1"/>
  <c r="L25" i="2"/>
  <c r="L33" i="2"/>
  <c r="L30" i="2"/>
  <c r="L4" i="2"/>
  <c r="L43" i="2"/>
  <c r="D29" i="2"/>
  <c r="L32" i="2"/>
  <c r="L31" i="1"/>
  <c r="D8" i="1"/>
  <c r="K21" i="1"/>
  <c r="L43" i="1"/>
  <c r="C46" i="1"/>
  <c r="B46" i="9" s="1"/>
  <c r="J46" i="9" s="1"/>
  <c r="L35" i="1"/>
  <c r="L15" i="2"/>
  <c r="L19" i="1"/>
  <c r="L3" i="2"/>
  <c r="L28" i="2"/>
  <c r="L18" i="2"/>
  <c r="L20" i="1"/>
  <c r="L12" i="1"/>
  <c r="L5" i="1"/>
  <c r="L9" i="1"/>
  <c r="L22" i="1"/>
  <c r="D29" i="1"/>
  <c r="K8" i="1"/>
  <c r="K17" i="1"/>
  <c r="K44" i="1"/>
  <c r="G46" i="1"/>
  <c r="K44" i="2"/>
  <c r="G46" i="2"/>
  <c r="J21" i="1"/>
  <c r="H21" i="1"/>
  <c r="H17" i="2"/>
  <c r="L17" i="2" s="1"/>
  <c r="J17" i="2"/>
  <c r="B46" i="2"/>
  <c r="C47" i="9" s="1"/>
  <c r="D44" i="2"/>
  <c r="J8" i="2"/>
  <c r="H8" i="2"/>
  <c r="H8" i="1"/>
  <c r="J8" i="1"/>
  <c r="H21" i="2"/>
  <c r="L21" i="2" s="1"/>
  <c r="J21" i="2"/>
  <c r="C46" i="2"/>
  <c r="C46" i="9" s="1"/>
  <c r="L41" i="1"/>
  <c r="F46" i="2"/>
  <c r="J44" i="2"/>
  <c r="H44" i="2"/>
  <c r="F46" i="1"/>
  <c r="H44" i="1"/>
  <c r="J44" i="1"/>
  <c r="H29" i="2"/>
  <c r="L29" i="2" s="1"/>
  <c r="J29" i="2"/>
  <c r="H34" i="2"/>
  <c r="L34" i="2" s="1"/>
  <c r="J34" i="2"/>
  <c r="J29" i="1"/>
  <c r="H29" i="1"/>
  <c r="L29" i="1" s="1"/>
  <c r="J17" i="1"/>
  <c r="H17" i="1"/>
  <c r="L17" i="1" s="1"/>
  <c r="B46" i="1"/>
  <c r="D44" i="1"/>
  <c r="L19" i="2"/>
  <c r="K8" i="2"/>
  <c r="D8" i="2"/>
  <c r="H34" i="1"/>
  <c r="L34" i="1" s="1"/>
  <c r="J34" i="1"/>
  <c r="D21" i="1"/>
  <c r="E7" i="9" l="1"/>
  <c r="K44" i="9"/>
  <c r="E34" i="9"/>
  <c r="K34" i="9"/>
  <c r="E29" i="9"/>
  <c r="K29" i="9"/>
  <c r="E21" i="9"/>
  <c r="K21" i="9"/>
  <c r="E9" i="9"/>
  <c r="K9" i="9"/>
  <c r="C17" i="9"/>
  <c r="E13" i="9"/>
  <c r="K13" i="9"/>
  <c r="E46" i="9"/>
  <c r="K46" i="9"/>
  <c r="K47" i="9"/>
  <c r="C49" i="9"/>
  <c r="K8" i="9"/>
  <c r="E5" i="9"/>
  <c r="K5" i="9"/>
  <c r="B44" i="9"/>
  <c r="J44" i="9" s="1"/>
  <c r="B8" i="9"/>
  <c r="E8" i="9" s="1"/>
  <c r="D46" i="1"/>
  <c r="E32" i="1" s="1"/>
  <c r="B47" i="9"/>
  <c r="J47" i="9" s="1"/>
  <c r="K46" i="1"/>
  <c r="L8" i="1"/>
  <c r="L8" i="2"/>
  <c r="K46" i="2"/>
  <c r="L44" i="1"/>
  <c r="H46" i="2"/>
  <c r="J46" i="2"/>
  <c r="J46" i="1"/>
  <c r="H46" i="1"/>
  <c r="L21" i="1"/>
  <c r="E22" i="1"/>
  <c r="L44" i="2"/>
  <c r="D46" i="2"/>
  <c r="E44" i="9" l="1"/>
  <c r="E26" i="1"/>
  <c r="E11" i="1"/>
  <c r="E39" i="1"/>
  <c r="E44" i="1"/>
  <c r="E43" i="1"/>
  <c r="E5" i="1"/>
  <c r="E23" i="1"/>
  <c r="E16" i="1"/>
  <c r="E10" i="1"/>
  <c r="E14" i="1"/>
  <c r="E13" i="1"/>
  <c r="E34" i="1"/>
  <c r="E3" i="1"/>
  <c r="E7" i="1"/>
  <c r="E15" i="1"/>
  <c r="E21" i="1"/>
  <c r="E42" i="1"/>
  <c r="E41" i="1"/>
  <c r="E4" i="1"/>
  <c r="E27" i="1"/>
  <c r="E19" i="1"/>
  <c r="E17" i="1"/>
  <c r="E30" i="1"/>
  <c r="E8" i="1"/>
  <c r="E6" i="1"/>
  <c r="E35" i="1"/>
  <c r="E31" i="1"/>
  <c r="E18" i="1"/>
  <c r="E9" i="1"/>
  <c r="E25" i="1"/>
  <c r="E24" i="1"/>
  <c r="E38" i="1"/>
  <c r="E12" i="1"/>
  <c r="E33" i="1"/>
  <c r="E36" i="1"/>
  <c r="E47" i="9"/>
  <c r="E17" i="9"/>
  <c r="K17" i="9"/>
  <c r="D39" i="9"/>
  <c r="D26" i="9"/>
  <c r="D28" i="9"/>
  <c r="D7" i="9"/>
  <c r="D16" i="9"/>
  <c r="D15" i="9"/>
  <c r="D11" i="9"/>
  <c r="D9" i="9"/>
  <c r="D44" i="9"/>
  <c r="D31" i="9"/>
  <c r="D23" i="9"/>
  <c r="D24" i="9"/>
  <c r="D14" i="9"/>
  <c r="D34" i="9"/>
  <c r="D13" i="9"/>
  <c r="D27" i="9"/>
  <c r="D29" i="9"/>
  <c r="D38" i="9"/>
  <c r="D25" i="9"/>
  <c r="D18" i="9"/>
  <c r="D19" i="9"/>
  <c r="D41" i="9"/>
  <c r="D35" i="9"/>
  <c r="K49" i="9"/>
  <c r="D43" i="9"/>
  <c r="D22" i="9"/>
  <c r="D8" i="9"/>
  <c r="D4" i="9"/>
  <c r="D32" i="9"/>
  <c r="D10" i="9"/>
  <c r="D40" i="9"/>
  <c r="D30" i="9"/>
  <c r="D36" i="9"/>
  <c r="D3" i="9"/>
  <c r="D21" i="9"/>
  <c r="D20" i="9"/>
  <c r="D6" i="9"/>
  <c r="D33" i="9"/>
  <c r="D37" i="9"/>
  <c r="D42" i="9"/>
  <c r="D47" i="9"/>
  <c r="D46" i="9"/>
  <c r="D17" i="9"/>
  <c r="D12" i="9"/>
  <c r="D5" i="9"/>
  <c r="E40" i="1"/>
  <c r="E29" i="1"/>
  <c r="E20" i="1"/>
  <c r="E37" i="1"/>
  <c r="E28" i="1"/>
  <c r="J8" i="9"/>
  <c r="B49" i="9"/>
  <c r="J49" i="9" s="1"/>
  <c r="E42" i="2"/>
  <c r="E38" i="2"/>
  <c r="E34" i="2"/>
  <c r="E30" i="2"/>
  <c r="E26" i="2"/>
  <c r="E22" i="2"/>
  <c r="E18" i="2"/>
  <c r="E14" i="2"/>
  <c r="E10" i="2"/>
  <c r="E6" i="2"/>
  <c r="E44" i="2"/>
  <c r="E40" i="2"/>
  <c r="E36" i="2"/>
  <c r="E32" i="2"/>
  <c r="E28" i="2"/>
  <c r="E24" i="2"/>
  <c r="E20" i="2"/>
  <c r="E16" i="2"/>
  <c r="E12" i="2"/>
  <c r="E8" i="2"/>
  <c r="E4" i="2"/>
  <c r="E37" i="2"/>
  <c r="E33" i="2"/>
  <c r="E13" i="2"/>
  <c r="E41" i="2"/>
  <c r="E25" i="2"/>
  <c r="E9" i="2"/>
  <c r="E5" i="2"/>
  <c r="E3" i="2"/>
  <c r="E43" i="2"/>
  <c r="E39" i="2"/>
  <c r="E35" i="2"/>
  <c r="E31" i="2"/>
  <c r="E27" i="2"/>
  <c r="E23" i="2"/>
  <c r="E15" i="2"/>
  <c r="E11" i="2"/>
  <c r="E7" i="2"/>
  <c r="E17" i="2"/>
  <c r="E29" i="2"/>
  <c r="E21" i="2"/>
  <c r="E19" i="2"/>
  <c r="L46" i="2"/>
  <c r="I42" i="2"/>
  <c r="I38" i="2"/>
  <c r="I34" i="2"/>
  <c r="I30" i="2"/>
  <c r="I26" i="2"/>
  <c r="I22" i="2"/>
  <c r="I18" i="2"/>
  <c r="I14" i="2"/>
  <c r="I10" i="2"/>
  <c r="I6" i="2"/>
  <c r="I44" i="2"/>
  <c r="I40" i="2"/>
  <c r="I36" i="2"/>
  <c r="I32" i="2"/>
  <c r="I28" i="2"/>
  <c r="I24" i="2"/>
  <c r="I20" i="2"/>
  <c r="I16" i="2"/>
  <c r="I12" i="2"/>
  <c r="I8" i="2"/>
  <c r="I4" i="2"/>
  <c r="I43" i="2"/>
  <c r="I35" i="2"/>
  <c r="I31" i="2"/>
  <c r="I27" i="2"/>
  <c r="I11" i="2"/>
  <c r="I7" i="2"/>
  <c r="I39" i="2"/>
  <c r="I23" i="2"/>
  <c r="I19" i="2"/>
  <c r="I15" i="2"/>
  <c r="I17" i="2"/>
  <c r="I41" i="2"/>
  <c r="I29" i="2"/>
  <c r="I25" i="2"/>
  <c r="I9" i="2"/>
  <c r="I5" i="2"/>
  <c r="I21" i="2"/>
  <c r="I13" i="2"/>
  <c r="I3" i="2"/>
  <c r="I37" i="2"/>
  <c r="I33" i="2"/>
  <c r="I44" i="1"/>
  <c r="I40" i="1"/>
  <c r="I36" i="1"/>
  <c r="I32" i="1"/>
  <c r="I28" i="1"/>
  <c r="L46" i="1"/>
  <c r="I42" i="1"/>
  <c r="I38" i="1"/>
  <c r="I34" i="1"/>
  <c r="I43" i="1"/>
  <c r="I35" i="1"/>
  <c r="I31" i="1"/>
  <c r="I30" i="1"/>
  <c r="I24" i="1"/>
  <c r="I20" i="1"/>
  <c r="I16" i="1"/>
  <c r="I12" i="1"/>
  <c r="I37" i="1"/>
  <c r="I33" i="1"/>
  <c r="I25" i="1"/>
  <c r="I21" i="1"/>
  <c r="I17" i="1"/>
  <c r="I13" i="1"/>
  <c r="I9" i="1"/>
  <c r="I41" i="1"/>
  <c r="I22" i="1"/>
  <c r="I18" i="1"/>
  <c r="I14" i="1"/>
  <c r="I5" i="1"/>
  <c r="I26" i="1"/>
  <c r="I3" i="1"/>
  <c r="I11" i="1"/>
  <c r="I10" i="1"/>
  <c r="I39" i="1"/>
  <c r="I23" i="1"/>
  <c r="I19" i="1"/>
  <c r="I15" i="1"/>
  <c r="I6" i="1"/>
  <c r="I7" i="1"/>
  <c r="I29" i="1"/>
  <c r="I27" i="1"/>
  <c r="I8" i="1"/>
  <c r="I4" i="1"/>
  <c r="E46" i="1" l="1"/>
  <c r="E49" i="9"/>
  <c r="D49" i="9"/>
  <c r="E46" i="2"/>
  <c r="I46" i="1"/>
  <c r="I46" i="2"/>
</calcChain>
</file>

<file path=xl/sharedStrings.xml><?xml version="1.0" encoding="utf-8"?>
<sst xmlns="http://schemas.openxmlformats.org/spreadsheetml/2006/main" count="760" uniqueCount="174">
  <si>
    <t>TURISTIČKA 
ZAJEDNICA</t>
  </si>
  <si>
    <t>VII 2015.</t>
  </si>
  <si>
    <t>strani dolasci</t>
  </si>
  <si>
    <t>ukupno dolasci</t>
  </si>
  <si>
    <t>OPATIJA</t>
  </si>
  <si>
    <t>LOVRAN</t>
  </si>
  <si>
    <t>MOŠĆENIČKA DRAGA</t>
  </si>
  <si>
    <t>IČIĆI</t>
  </si>
  <si>
    <t>MATULJI</t>
  </si>
  <si>
    <t>OPATIJSKA RIVIJERA</t>
  </si>
  <si>
    <t>RIJEKA</t>
  </si>
  <si>
    <t>KRALJEVICA</t>
  </si>
  <si>
    <t>KOSTRENA</t>
  </si>
  <si>
    <t>BAKAR</t>
  </si>
  <si>
    <t>KASTAV</t>
  </si>
  <si>
    <t>ČAVLE</t>
  </si>
  <si>
    <t>JELENJE</t>
  </si>
  <si>
    <t>VIŠKOVO</t>
  </si>
  <si>
    <t>RIJEČKO PODRUČJE</t>
  </si>
  <si>
    <t>CRIKVENIČKA RIVIJERA</t>
  </si>
  <si>
    <t>NOVI VINODOLSKI</t>
  </si>
  <si>
    <t>VINODOL</t>
  </si>
  <si>
    <t>RIVIJERA N.VINODOLSKI</t>
  </si>
  <si>
    <t>OMIŠALJ</t>
  </si>
  <si>
    <t>MALINSKA-DUBAŠNICA</t>
  </si>
  <si>
    <t>KRK</t>
  </si>
  <si>
    <t>PUNAT</t>
  </si>
  <si>
    <t>BAŠKA</t>
  </si>
  <si>
    <t>VRBNIK</t>
  </si>
  <si>
    <t>DOBRINJ</t>
  </si>
  <si>
    <t>OTOK KRK</t>
  </si>
  <si>
    <t>OTOK CRES</t>
  </si>
  <si>
    <t>OTOK LOŠINJ</t>
  </si>
  <si>
    <t>RAB</t>
  </si>
  <si>
    <t>LOPAR</t>
  </si>
  <si>
    <t>OTOK RAB</t>
  </si>
  <si>
    <t>ČABAR</t>
  </si>
  <si>
    <t>DELNICE</t>
  </si>
  <si>
    <t>FUŽINE</t>
  </si>
  <si>
    <t>VRBOVSKO</t>
  </si>
  <si>
    <t>LOKVE</t>
  </si>
  <si>
    <t>SKRAD</t>
  </si>
  <si>
    <t>RAVNA GORA</t>
  </si>
  <si>
    <t>MRKOPALJ</t>
  </si>
  <si>
    <t>BROD MORAVICE</t>
  </si>
  <si>
    <t>GORSKI KOTAR</t>
  </si>
  <si>
    <t xml:space="preserve">domaći noćenja </t>
  </si>
  <si>
    <t>strani noćenja</t>
  </si>
  <si>
    <t>ukupno noćenja</t>
  </si>
  <si>
    <t>ZEMLJA</t>
  </si>
  <si>
    <t>dolasci</t>
  </si>
  <si>
    <t>noćenja</t>
  </si>
  <si>
    <t xml:space="preserve"> %
noćenja</t>
  </si>
  <si>
    <t>Albanija</t>
  </si>
  <si>
    <t>Argentina</t>
  </si>
  <si>
    <t>Australija</t>
  </si>
  <si>
    <t>Austrija</t>
  </si>
  <si>
    <t>Belgija</t>
  </si>
  <si>
    <t>Bjelorusija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</si>
  <si>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</si>
  <si>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</si>
  <si>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</si>
  <si>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</si>
  <si>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</si>
  <si>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</si>
  <si>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</si>
  <si>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</si>
  <si>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</si>
  <si>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</si>
  <si>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</si>
  <si>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</si>
  <si>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</si>
  <si>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</si>
  <si>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</si>
  <si>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</si>
  <si>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</si>
  <si>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</si>
  <si>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</si>
  <si>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</si>
  <si>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</si>
  <si>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</si>
  <si>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</si>
  <si>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</si>
  <si>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</si>
  <si>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</si>
  <si>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</si>
  <si>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</si>
  <si>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</si>
  <si>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</si>
  <si>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</si>
  <si>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</si>
  <si>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</si>
  <si>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</si>
  <si>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</si>
  <si>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</si>
  <si>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</si>
  <si>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</si>
  <si>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</si>
  <si>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</si>
  <si>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</si>
  <si>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</si>
  <si>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</si>
  <si>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</si>
  <si>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</si>
  <si>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</si>
  <si>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Oceanije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</si>
  <si>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</si>
  <si>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</si>
  <si>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</si>
  <si>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</si>
  <si>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</si>
  <si>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</si>
  <si>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</si>
  <si>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</si>
  <si>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</si>
  <si>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</si>
  <si>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</si>
  <si>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</si>
  <si>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</si>
  <si>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</si>
  <si>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</si>
  <si>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</si>
  <si>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Ukrajina</t>
  </si>
  <si>
    <t>Ukupno strani</t>
  </si>
  <si>
    <t>Ukupno domaći</t>
  </si>
  <si>
    <t>VRSTA SMJEŠTAJA</t>
  </si>
  <si>
    <t>Hoteli</t>
  </si>
  <si>
    <t>Privatni smještaj</t>
  </si>
  <si>
    <t>Kampovi</t>
  </si>
  <si>
    <t>KOMERCIJALNI KAPACITETI</t>
  </si>
  <si>
    <t>-</t>
  </si>
  <si>
    <t>I-VII 2015.</t>
  </si>
  <si>
    <t>Sveukupno</t>
  </si>
  <si>
    <t>INDEKS 2016/2015</t>
  </si>
  <si>
    <t>VII 2016.</t>
  </si>
  <si>
    <t>domaći</t>
  </si>
  <si>
    <t>strani</t>
  </si>
  <si>
    <t>KVARNER</t>
  </si>
  <si>
    <t>domaći dolasci</t>
  </si>
  <si>
    <t>Bosna i Hercegovina</t>
  </si>
  <si>
    <t>Ostale zemlje Južne i Srednje Amerike</t>
  </si>
  <si>
    <t>Ostale zemlje Sjeverne Amerike</t>
  </si>
  <si>
    <t>Ostale izvaneuropske zemlje</t>
  </si>
  <si>
    <t>USPOREDBA UDJELA 16/15 (pp)</t>
  </si>
  <si>
    <t>DOBNA SKUPINA</t>
  </si>
  <si>
    <t>0 -17</t>
  </si>
  <si>
    <t>18 - 29</t>
  </si>
  <si>
    <t>30 - 55</t>
  </si>
  <si>
    <t>56 +</t>
  </si>
  <si>
    <t xml:space="preserve"> % 
noćenja</t>
  </si>
  <si>
    <t>trajanje boravka</t>
  </si>
  <si>
    <t>Ukupno</t>
  </si>
  <si>
    <t>RIVIJERA NOVI VINODOLSKI</t>
  </si>
  <si>
    <t>KOMERCIJALNI 
KAPACITETI</t>
  </si>
  <si>
    <r>
      <t xml:space="preserve">INDEKS 2016/2015 </t>
    </r>
    <r>
      <rPr>
        <sz val="10"/>
        <rFont val="Verdana"/>
        <family val="2"/>
        <charset val="238"/>
      </rPr>
      <t>dolasci</t>
    </r>
  </si>
  <si>
    <r>
      <t xml:space="preserve">INDEKS 2016/2015 </t>
    </r>
    <r>
      <rPr>
        <sz val="10"/>
        <rFont val="Verdana"/>
        <family val="2"/>
        <charset val="238"/>
      </rPr>
      <t>noćenja</t>
    </r>
  </si>
  <si>
    <t>trajanje boravka (dani)</t>
  </si>
  <si>
    <t>Ostali smještaj</t>
  </si>
  <si>
    <t>SUBREGIJA</t>
  </si>
  <si>
    <t>I-VII 2016.</t>
  </si>
  <si>
    <t>domaći 
dolasci</t>
  </si>
  <si>
    <t>strani 
dolasci</t>
  </si>
  <si>
    <t>ukupno 
dolasci</t>
  </si>
  <si>
    <t xml:space="preserve">domaći 
noćenja </t>
  </si>
  <si>
    <t>strani 
noćenja</t>
  </si>
  <si>
    <t>ukupno 
noćenja</t>
  </si>
  <si>
    <t>VRSTA 
SMJEŠTAJA</t>
  </si>
  <si>
    <t>Ujedinjeni Arapski Emirati</t>
  </si>
  <si>
    <t>% udjela noćenja</t>
  </si>
  <si>
    <t xml:space="preserve"> % udjela
noćenja</t>
  </si>
  <si>
    <t>% 
udjela
noćenja</t>
  </si>
  <si>
    <t>% 
udjela</t>
  </si>
  <si>
    <t xml:space="preserve"> % 
udjela
noćenja</t>
  </si>
  <si>
    <t>trajanje 
boravka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</si>
</sst>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.00_-;\-* #,##0.00_-;_-* &quot;-&quot;??_-;_-@_-"/>
    <numFmt numFmtId="168" formatCode="_(* #,##0.0_);_(* \(#,##0.0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7"/>
      <color theme="1"/>
      <name val="Verdana"/>
      <family val="2"/>
      <charset val="238"/>
    </font>
    <font>
      <sz val="7"/>
      <name val="Verdana"/>
      <family val="2"/>
      <charset val="238"/>
    </font>
    <font>
      <i/>
      <sz val="7"/>
      <name val="Verdana"/>
      <family val="2"/>
      <charset val="238"/>
    </font>
    <font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0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double">
        <color indexed="64"/>
      </left>
      <right/>
      <top style="thin">
        <color theme="0" tint="-0.34998626667073579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2" applyFill="1" applyBorder="1"/>
    <xf numFmtId="0" fontId="1" fillId="0" borderId="0" xfId="2" applyFill="1"/>
    <xf numFmtId="0" fontId="2" fillId="0" borderId="0" xfId="2" applyFont="1" applyFill="1" applyBorder="1"/>
    <xf numFmtId="165" fontId="3" fillId="0" borderId="0" xfId="1" applyNumberFormat="1" applyFont="1" applyFill="1" applyBorder="1"/>
    <xf numFmtId="165" fontId="4" fillId="0" borderId="0" xfId="2" applyNumberFormat="1" applyFont="1" applyFill="1"/>
    <xf numFmtId="1" fontId="1" fillId="0" borderId="0" xfId="2" applyNumberFormat="1" applyFill="1" applyBorder="1"/>
    <xf numFmtId="0" fontId="1" fillId="0" borderId="0" xfId="2"/>
    <xf numFmtId="165" fontId="1" fillId="0" borderId="0" xfId="2" applyNumberFormat="1"/>
    <xf numFmtId="0" fontId="2" fillId="0" borderId="0" xfId="2" applyFont="1"/>
    <xf numFmtId="165" fontId="3" fillId="0" borderId="0" xfId="1" applyNumberFormat="1" applyFont="1" applyBorder="1"/>
    <xf numFmtId="1" fontId="1" fillId="0" borderId="0" xfId="2" applyNumberFormat="1"/>
    <xf numFmtId="0" fontId="1" fillId="0" borderId="0" xfId="2" applyBorder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166" fontId="5" fillId="0" borderId="0" xfId="1" applyNumberFormat="1" applyFont="1" applyFill="1" applyBorder="1"/>
    <xf numFmtId="0" fontId="1" fillId="0" borderId="0" xfId="2" applyAlignment="1">
      <alignment vertical="center"/>
    </xf>
    <xf numFmtId="0" fontId="1" fillId="0" borderId="0" xfId="2" applyFont="1" applyAlignment="1">
      <alignment horizontal="left"/>
    </xf>
    <xf numFmtId="0" fontId="1" fillId="0" borderId="0" xfId="2" applyAlignment="1">
      <alignment horizontal="center" vertical="center"/>
    </xf>
    <xf numFmtId="0" fontId="1" fillId="0" borderId="0" xfId="2" applyFont="1" applyBorder="1"/>
    <xf numFmtId="0" fontId="9" fillId="0" borderId="0" xfId="4"/>
    <xf numFmtId="0" fontId="11" fillId="0" borderId="55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vertical="center"/>
    </xf>
    <xf numFmtId="165" fontId="11" fillId="0" borderId="52" xfId="3" applyNumberFormat="1" applyFont="1" applyFill="1" applyBorder="1" applyAlignment="1">
      <alignment vertical="center"/>
    </xf>
    <xf numFmtId="165" fontId="11" fillId="0" borderId="53" xfId="3" applyNumberFormat="1" applyFont="1" applyFill="1" applyBorder="1" applyAlignment="1">
      <alignment vertical="center"/>
    </xf>
    <xf numFmtId="165" fontId="11" fillId="0" borderId="54" xfId="3" applyNumberFormat="1" applyFont="1" applyFill="1" applyBorder="1" applyAlignment="1">
      <alignment vertical="center"/>
    </xf>
    <xf numFmtId="0" fontId="9" fillId="0" borderId="0" xfId="4" applyAlignment="1">
      <alignment vertical="center"/>
    </xf>
    <xf numFmtId="0" fontId="11" fillId="0" borderId="18" xfId="2" applyFont="1" applyFill="1" applyBorder="1" applyAlignment="1">
      <alignment vertical="center"/>
    </xf>
    <xf numFmtId="165" fontId="11" fillId="0" borderId="58" xfId="3" applyNumberFormat="1" applyFont="1" applyFill="1" applyBorder="1" applyAlignment="1">
      <alignment vertical="center"/>
    </xf>
    <xf numFmtId="165" fontId="11" fillId="0" borderId="59" xfId="3" applyNumberFormat="1" applyFont="1" applyFill="1" applyBorder="1" applyAlignment="1">
      <alignment vertical="center"/>
    </xf>
    <xf numFmtId="165" fontId="11" fillId="0" borderId="60" xfId="3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horizontal="justify" vertical="center"/>
    </xf>
    <xf numFmtId="165" fontId="8" fillId="2" borderId="55" xfId="3" applyNumberFormat="1" applyFont="1" applyFill="1" applyBorder="1" applyAlignment="1">
      <alignment vertical="center"/>
    </xf>
    <xf numFmtId="165" fontId="8" fillId="2" borderId="56" xfId="3" applyNumberFormat="1" applyFont="1" applyFill="1" applyBorder="1" applyAlignment="1">
      <alignment vertical="center"/>
    </xf>
    <xf numFmtId="165" fontId="8" fillId="2" borderId="57" xfId="3" applyNumberFormat="1" applyFont="1" applyFill="1" applyBorder="1" applyAlignment="1">
      <alignment vertical="center"/>
    </xf>
    <xf numFmtId="0" fontId="11" fillId="0" borderId="18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vertical="center"/>
    </xf>
    <xf numFmtId="165" fontId="8" fillId="2" borderId="64" xfId="3" applyNumberFormat="1" applyFont="1" applyFill="1" applyBorder="1" applyAlignment="1">
      <alignment vertical="center"/>
    </xf>
    <xf numFmtId="165" fontId="8" fillId="2" borderId="65" xfId="3" applyNumberFormat="1" applyFont="1" applyFill="1" applyBorder="1" applyAlignment="1">
      <alignment vertical="center"/>
    </xf>
    <xf numFmtId="165" fontId="8" fillId="2" borderId="66" xfId="3" applyNumberFormat="1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0" fontId="8" fillId="2" borderId="25" xfId="2" applyFont="1" applyFill="1" applyBorder="1" applyAlignment="1">
      <alignment vertical="center"/>
    </xf>
    <xf numFmtId="0" fontId="8" fillId="2" borderId="26" xfId="2" applyFont="1" applyFill="1" applyBorder="1" applyAlignment="1">
      <alignment vertical="center"/>
    </xf>
    <xf numFmtId="165" fontId="8" fillId="2" borderId="68" xfId="3" applyNumberFormat="1" applyFont="1" applyFill="1" applyBorder="1" applyAlignment="1">
      <alignment vertical="center"/>
    </xf>
    <xf numFmtId="165" fontId="8" fillId="2" borderId="69" xfId="3" applyNumberFormat="1" applyFont="1" applyFill="1" applyBorder="1" applyAlignment="1">
      <alignment vertical="center"/>
    </xf>
    <xf numFmtId="165" fontId="8" fillId="2" borderId="70" xfId="3" applyNumberFormat="1" applyFont="1" applyFill="1" applyBorder="1" applyAlignment="1">
      <alignment vertical="center"/>
    </xf>
    <xf numFmtId="0" fontId="11" fillId="0" borderId="71" xfId="4" applyFont="1" applyFill="1" applyBorder="1" applyAlignment="1">
      <alignment vertical="center"/>
    </xf>
    <xf numFmtId="165" fontId="11" fillId="0" borderId="71" xfId="4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0" fontId="9" fillId="0" borderId="0" xfId="4" applyBorder="1" applyAlignment="1">
      <alignment vertical="center"/>
    </xf>
    <xf numFmtId="0" fontId="12" fillId="0" borderId="61" xfId="2" applyFont="1" applyFill="1" applyBorder="1" applyAlignment="1">
      <alignment horizontal="right" vertical="center"/>
    </xf>
    <xf numFmtId="165" fontId="12" fillId="0" borderId="58" xfId="3" applyNumberFormat="1" applyFont="1" applyFill="1" applyBorder="1" applyAlignment="1">
      <alignment vertical="center"/>
    </xf>
    <xf numFmtId="165" fontId="12" fillId="0" borderId="59" xfId="3" applyNumberFormat="1" applyFont="1" applyFill="1" applyBorder="1" applyAlignment="1">
      <alignment vertical="center"/>
    </xf>
    <xf numFmtId="165" fontId="12" fillId="0" borderId="60" xfId="3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165" fontId="8" fillId="0" borderId="68" xfId="3" applyNumberFormat="1" applyFont="1" applyFill="1" applyBorder="1" applyAlignment="1">
      <alignment vertical="center"/>
    </xf>
    <xf numFmtId="165" fontId="8" fillId="0" borderId="69" xfId="3" applyNumberFormat="1" applyFont="1" applyFill="1" applyBorder="1" applyAlignment="1">
      <alignment vertical="center"/>
    </xf>
    <xf numFmtId="165" fontId="8" fillId="0" borderId="70" xfId="3" applyNumberFormat="1" applyFont="1" applyFill="1" applyBorder="1" applyAlignment="1">
      <alignment vertical="center"/>
    </xf>
    <xf numFmtId="0" fontId="11" fillId="0" borderId="13" xfId="2" applyFont="1" applyFill="1" applyBorder="1"/>
    <xf numFmtId="165" fontId="11" fillId="0" borderId="14" xfId="1" applyNumberFormat="1" applyFont="1" applyFill="1" applyBorder="1"/>
    <xf numFmtId="165" fontId="11" fillId="0" borderId="15" xfId="1" applyNumberFormat="1" applyFont="1" applyFill="1" applyBorder="1"/>
    <xf numFmtId="165" fontId="11" fillId="0" borderId="16" xfId="1" applyNumberFormat="1" applyFont="1" applyFill="1" applyBorder="1"/>
    <xf numFmtId="164" fontId="11" fillId="0" borderId="13" xfId="1" applyNumberFormat="1" applyFont="1" applyFill="1" applyBorder="1"/>
    <xf numFmtId="164" fontId="11" fillId="0" borderId="17" xfId="1" applyNumberFormat="1" applyFont="1" applyFill="1" applyBorder="1"/>
    <xf numFmtId="0" fontId="11" fillId="0" borderId="18" xfId="2" applyFont="1" applyFill="1" applyBorder="1"/>
    <xf numFmtId="165" fontId="11" fillId="0" borderId="19" xfId="1" applyNumberFormat="1" applyFont="1" applyFill="1" applyBorder="1"/>
    <xf numFmtId="165" fontId="11" fillId="0" borderId="20" xfId="1" applyNumberFormat="1" applyFont="1" applyFill="1" applyBorder="1"/>
    <xf numFmtId="165" fontId="11" fillId="0" borderId="21" xfId="1" applyNumberFormat="1" applyFont="1" applyFill="1" applyBorder="1"/>
    <xf numFmtId="164" fontId="11" fillId="0" borderId="18" xfId="1" applyNumberFormat="1" applyFont="1" applyFill="1" applyBorder="1"/>
    <xf numFmtId="0" fontId="8" fillId="2" borderId="22" xfId="2" applyFont="1" applyFill="1" applyBorder="1" applyAlignment="1">
      <alignment horizontal="justify" vertical="justify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165" fontId="8" fillId="2" borderId="8" xfId="1" applyNumberFormat="1" applyFont="1" applyFill="1" applyBorder="1"/>
    <xf numFmtId="0" fontId="8" fillId="2" borderId="5" xfId="2" applyFont="1" applyFill="1" applyBorder="1"/>
    <xf numFmtId="165" fontId="8" fillId="2" borderId="24" xfId="1" applyNumberFormat="1" applyFont="1" applyFill="1" applyBorder="1"/>
    <xf numFmtId="165" fontId="8" fillId="2" borderId="11" xfId="1" applyNumberFormat="1" applyFont="1" applyFill="1" applyBorder="1"/>
    <xf numFmtId="165" fontId="8" fillId="2" borderId="12" xfId="1" applyNumberFormat="1" applyFont="1" applyFill="1" applyBorder="1"/>
    <xf numFmtId="0" fontId="11" fillId="0" borderId="22" xfId="2" applyFont="1" applyFill="1" applyBorder="1"/>
    <xf numFmtId="0" fontId="8" fillId="2" borderId="25" xfId="2" applyFont="1" applyFill="1" applyBorder="1"/>
    <xf numFmtId="0" fontId="8" fillId="2" borderId="26" xfId="2" applyFont="1" applyFill="1" applyBorder="1"/>
    <xf numFmtId="165" fontId="8" fillId="2" borderId="27" xfId="1" applyNumberFormat="1" applyFont="1" applyFill="1" applyBorder="1"/>
    <xf numFmtId="165" fontId="8" fillId="2" borderId="28" xfId="1" applyNumberFormat="1" applyFont="1" applyFill="1" applyBorder="1"/>
    <xf numFmtId="165" fontId="8" fillId="2" borderId="29" xfId="1" applyNumberFormat="1" applyFont="1" applyFill="1" applyBorder="1"/>
    <xf numFmtId="0" fontId="8" fillId="0" borderId="9" xfId="2" applyFont="1" applyFill="1" applyBorder="1"/>
    <xf numFmtId="165" fontId="8" fillId="0" borderId="9" xfId="1" applyNumberFormat="1" applyFont="1" applyFill="1" applyBorder="1"/>
    <xf numFmtId="164" fontId="8" fillId="0" borderId="9" xfId="1" applyNumberFormat="1" applyFont="1" applyFill="1" applyBorder="1"/>
    <xf numFmtId="0" fontId="8" fillId="0" borderId="26" xfId="2" applyFont="1" applyFill="1" applyBorder="1"/>
    <xf numFmtId="165" fontId="8" fillId="0" borderId="32" xfId="1" applyNumberFormat="1" applyFont="1" applyFill="1" applyBorder="1"/>
    <xf numFmtId="165" fontId="8" fillId="0" borderId="28" xfId="1" applyNumberFormat="1" applyFont="1" applyFill="1" applyBorder="1"/>
    <xf numFmtId="165" fontId="8" fillId="0" borderId="29" xfId="1" applyNumberFormat="1" applyFont="1" applyFill="1" applyBorder="1"/>
    <xf numFmtId="165" fontId="11" fillId="0" borderId="27" xfId="1" applyNumberFormat="1" applyFont="1" applyFill="1" applyBorder="1"/>
    <xf numFmtId="165" fontId="8" fillId="0" borderId="6" xfId="1" applyNumberFormat="1" applyFont="1" applyFill="1" applyBorder="1"/>
    <xf numFmtId="165" fontId="8" fillId="0" borderId="7" xfId="1" applyNumberFormat="1" applyFont="1" applyFill="1" applyBorder="1"/>
    <xf numFmtId="165" fontId="8" fillId="0" borderId="8" xfId="1" applyNumberFormat="1" applyFont="1" applyFill="1" applyBorder="1"/>
    <xf numFmtId="165" fontId="11" fillId="0" borderId="33" xfId="1" applyNumberFormat="1" applyFont="1" applyFill="1" applyBorder="1"/>
    <xf numFmtId="165" fontId="11" fillId="0" borderId="34" xfId="1" applyNumberFormat="1" applyFont="1" applyFill="1" applyBorder="1"/>
    <xf numFmtId="165" fontId="8" fillId="3" borderId="31" xfId="1" applyNumberFormat="1" applyFont="1" applyFill="1" applyBorder="1"/>
    <xf numFmtId="165" fontId="8" fillId="3" borderId="7" xfId="1" applyNumberFormat="1" applyFont="1" applyFill="1" applyBorder="1"/>
    <xf numFmtId="165" fontId="8" fillId="3" borderId="8" xfId="1" applyNumberFormat="1" applyFont="1" applyFill="1" applyBorder="1"/>
    <xf numFmtId="164" fontId="8" fillId="3" borderId="0" xfId="1" applyNumberFormat="1" applyFont="1" applyFill="1" applyBorder="1"/>
    <xf numFmtId="165" fontId="8" fillId="3" borderId="6" xfId="1" applyNumberFormat="1" applyFont="1" applyFill="1" applyBorder="1"/>
    <xf numFmtId="164" fontId="8" fillId="3" borderId="35" xfId="1" applyNumberFormat="1" applyFont="1" applyFill="1" applyBorder="1"/>
    <xf numFmtId="164" fontId="8" fillId="3" borderId="36" xfId="1" applyNumberFormat="1" applyFont="1" applyFill="1" applyBorder="1"/>
    <xf numFmtId="165" fontId="8" fillId="3" borderId="24" xfId="1" applyNumberFormat="1" applyFont="1" applyFill="1" applyBorder="1"/>
    <xf numFmtId="165" fontId="8" fillId="3" borderId="11" xfId="1" applyNumberFormat="1" applyFont="1" applyFill="1" applyBorder="1"/>
    <xf numFmtId="164" fontId="8" fillId="3" borderId="5" xfId="1" applyNumberFormat="1" applyFont="1" applyFill="1" applyBorder="1"/>
    <xf numFmtId="165" fontId="8" fillId="3" borderId="10" xfId="1" applyNumberFormat="1" applyFont="1" applyFill="1" applyBorder="1"/>
    <xf numFmtId="165" fontId="8" fillId="3" borderId="12" xfId="1" applyNumberFormat="1" applyFont="1" applyFill="1" applyBorder="1"/>
    <xf numFmtId="164" fontId="8" fillId="3" borderId="26" xfId="1" applyNumberFormat="1" applyFont="1" applyFill="1" applyBorder="1"/>
    <xf numFmtId="164" fontId="8" fillId="3" borderId="1" xfId="1" applyNumberFormat="1" applyFont="1" applyFill="1" applyBorder="1"/>
    <xf numFmtId="165" fontId="8" fillId="3" borderId="31" xfId="2" applyNumberFormat="1" applyFont="1" applyFill="1" applyBorder="1"/>
    <xf numFmtId="165" fontId="8" fillId="3" borderId="7" xfId="2" applyNumberFormat="1" applyFont="1" applyFill="1" applyBorder="1"/>
    <xf numFmtId="165" fontId="8" fillId="3" borderId="37" xfId="1" applyNumberFormat="1" applyFont="1" applyFill="1" applyBorder="1"/>
    <xf numFmtId="164" fontId="8" fillId="3" borderId="38" xfId="1" applyNumberFormat="1" applyFont="1" applyFill="1" applyBorder="1"/>
    <xf numFmtId="165" fontId="8" fillId="3" borderId="39" xfId="2" applyNumberFormat="1" applyFont="1" applyFill="1" applyBorder="1"/>
    <xf numFmtId="165" fontId="8" fillId="3" borderId="40" xfId="2" applyNumberFormat="1" applyFont="1" applyFill="1" applyBorder="1"/>
    <xf numFmtId="1" fontId="8" fillId="0" borderId="2" xfId="2" applyNumberFormat="1" applyFont="1" applyFill="1" applyBorder="1" applyAlignment="1">
      <alignment horizontal="centerContinuous" vertical="center"/>
    </xf>
    <xf numFmtId="1" fontId="11" fillId="0" borderId="3" xfId="2" applyNumberFormat="1" applyFont="1" applyFill="1" applyBorder="1" applyAlignment="1">
      <alignment horizontal="centerContinuous" vertical="center"/>
    </xf>
    <xf numFmtId="1" fontId="11" fillId="0" borderId="4" xfId="2" applyNumberFormat="1" applyFont="1" applyFill="1" applyBorder="1" applyAlignment="1">
      <alignment horizontal="centerContinuous" vertical="center"/>
    </xf>
    <xf numFmtId="0" fontId="1" fillId="0" borderId="0" xfId="2" applyFill="1" applyBorder="1" applyAlignment="1">
      <alignment vertical="center"/>
    </xf>
    <xf numFmtId="0" fontId="1" fillId="0" borderId="0" xfId="2" applyFill="1" applyAlignment="1">
      <alignment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1" fontId="11" fillId="0" borderId="10" xfId="2" applyNumberFormat="1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 wrapText="1"/>
    </xf>
    <xf numFmtId="1" fontId="11" fillId="0" borderId="12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 wrapText="1"/>
    </xf>
    <xf numFmtId="0" fontId="6" fillId="0" borderId="42" xfId="2" applyFont="1" applyFill="1" applyBorder="1" applyAlignment="1">
      <alignment horizontal="centerContinuous" vertical="center"/>
    </xf>
    <xf numFmtId="0" fontId="6" fillId="0" borderId="43" xfId="2" applyFont="1" applyFill="1" applyBorder="1" applyAlignment="1">
      <alignment horizontal="centerContinuous" vertical="center"/>
    </xf>
    <xf numFmtId="0" fontId="6" fillId="0" borderId="44" xfId="2" applyFont="1" applyFill="1" applyBorder="1" applyAlignment="1">
      <alignment horizontal="centerContinuous" vertical="center"/>
    </xf>
    <xf numFmtId="0" fontId="2" fillId="0" borderId="0" xfId="2" applyFont="1" applyBorder="1"/>
    <xf numFmtId="165" fontId="13" fillId="0" borderId="18" xfId="5" applyNumberFormat="1" applyFont="1" applyFill="1" applyBorder="1" applyAlignment="1">
      <alignment horizontal="left" vertical="center"/>
    </xf>
    <xf numFmtId="165" fontId="13" fillId="0" borderId="34" xfId="5" applyNumberFormat="1" applyFont="1" applyFill="1" applyBorder="1" applyAlignment="1">
      <alignment vertical="center"/>
    </xf>
    <xf numFmtId="165" fontId="13" fillId="0" borderId="20" xfId="5" applyNumberFormat="1" applyFont="1" applyFill="1" applyBorder="1" applyAlignment="1">
      <alignment vertical="center"/>
    </xf>
    <xf numFmtId="166" fontId="13" fillId="0" borderId="34" xfId="2" applyNumberFormat="1" applyFont="1" applyFill="1" applyBorder="1" applyAlignment="1">
      <alignment vertical="center"/>
    </xf>
    <xf numFmtId="165" fontId="13" fillId="0" borderId="21" xfId="2" applyNumberFormat="1" applyFont="1" applyFill="1" applyBorder="1" applyAlignment="1">
      <alignment vertical="center"/>
    </xf>
    <xf numFmtId="166" fontId="13" fillId="0" borderId="20" xfId="2" applyNumberFormat="1" applyFont="1" applyFill="1" applyBorder="1" applyAlignment="1">
      <alignment vertical="center"/>
    </xf>
    <xf numFmtId="165" fontId="13" fillId="0" borderId="25" xfId="5" applyNumberFormat="1" applyFont="1" applyFill="1" applyBorder="1" applyAlignment="1">
      <alignment horizontal="left" vertical="center"/>
    </xf>
    <xf numFmtId="165" fontId="13" fillId="0" borderId="47" xfId="5" applyNumberFormat="1" applyFont="1" applyFill="1" applyBorder="1" applyAlignment="1">
      <alignment vertical="center"/>
    </xf>
    <xf numFmtId="165" fontId="13" fillId="0" borderId="40" xfId="5" applyNumberFormat="1" applyFont="1" applyFill="1" applyBorder="1" applyAlignment="1">
      <alignment vertical="center"/>
    </xf>
    <xf numFmtId="165" fontId="13" fillId="0" borderId="47" xfId="2" applyNumberFormat="1" applyFont="1" applyFill="1" applyBorder="1" applyAlignment="1">
      <alignment vertical="center"/>
    </xf>
    <xf numFmtId="165" fontId="13" fillId="0" borderId="9" xfId="5" applyNumberFormat="1" applyFont="1" applyFill="1" applyBorder="1" applyAlignment="1">
      <alignment horizontal="left" vertical="center"/>
    </xf>
    <xf numFmtId="166" fontId="13" fillId="0" borderId="9" xfId="2" applyNumberFormat="1" applyFont="1" applyFill="1" applyBorder="1" applyAlignment="1">
      <alignment vertical="center"/>
    </xf>
    <xf numFmtId="167" fontId="13" fillId="0" borderId="9" xfId="2" applyNumberFormat="1" applyFont="1" applyFill="1" applyBorder="1" applyAlignment="1">
      <alignment vertical="center"/>
    </xf>
    <xf numFmtId="165" fontId="13" fillId="0" borderId="9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left" vertical="center"/>
    </xf>
    <xf numFmtId="165" fontId="6" fillId="0" borderId="33" xfId="2" applyNumberFormat="1" applyFont="1" applyBorder="1" applyAlignment="1">
      <alignment vertical="center"/>
    </xf>
    <xf numFmtId="165" fontId="6" fillId="0" borderId="15" xfId="2" applyNumberFormat="1" applyFont="1" applyBorder="1" applyAlignment="1">
      <alignment vertical="center"/>
    </xf>
    <xf numFmtId="165" fontId="6" fillId="0" borderId="16" xfId="2" applyNumberFormat="1" applyFont="1" applyFill="1" applyBorder="1" applyAlignment="1">
      <alignment vertical="center"/>
    </xf>
    <xf numFmtId="0" fontId="6" fillId="0" borderId="5" xfId="2" applyFont="1" applyFill="1" applyBorder="1" applyAlignment="1">
      <alignment horizontal="left" vertical="center"/>
    </xf>
    <xf numFmtId="165" fontId="6" fillId="0" borderId="31" xfId="2" applyNumberFormat="1" applyFont="1" applyBorder="1" applyAlignment="1">
      <alignment vertical="center"/>
    </xf>
    <xf numFmtId="165" fontId="6" fillId="0" borderId="7" xfId="2" applyNumberFormat="1" applyFont="1" applyBorder="1" applyAlignment="1">
      <alignment vertical="center"/>
    </xf>
    <xf numFmtId="165" fontId="6" fillId="0" borderId="8" xfId="2" applyNumberFormat="1" applyFont="1" applyFill="1" applyBorder="1" applyAlignment="1">
      <alignment vertical="center"/>
    </xf>
    <xf numFmtId="0" fontId="6" fillId="0" borderId="72" xfId="2" applyFont="1" applyFill="1" applyBorder="1" applyAlignment="1">
      <alignment horizontal="centerContinuous" vertical="center"/>
    </xf>
    <xf numFmtId="165" fontId="6" fillId="0" borderId="76" xfId="2" applyNumberFormat="1" applyFont="1" applyBorder="1" applyAlignment="1">
      <alignment vertical="center"/>
    </xf>
    <xf numFmtId="165" fontId="13" fillId="0" borderId="13" xfId="5" applyNumberFormat="1" applyFont="1" applyFill="1" applyBorder="1" applyAlignment="1">
      <alignment horizontal="left" vertical="center"/>
    </xf>
    <xf numFmtId="165" fontId="13" fillId="0" borderId="77" xfId="5" applyNumberFormat="1" applyFont="1" applyFill="1" applyBorder="1" applyAlignment="1">
      <alignment horizontal="left" vertical="center"/>
    </xf>
    <xf numFmtId="165" fontId="13" fillId="0" borderId="78" xfId="5" applyNumberFormat="1" applyFont="1" applyFill="1" applyBorder="1" applyAlignment="1">
      <alignment vertical="center"/>
    </xf>
    <xf numFmtId="165" fontId="13" fillId="0" borderId="79" xfId="5" applyNumberFormat="1" applyFont="1" applyFill="1" applyBorder="1" applyAlignment="1">
      <alignment vertical="center"/>
    </xf>
    <xf numFmtId="0" fontId="6" fillId="0" borderId="26" xfId="2" applyFont="1" applyFill="1" applyBorder="1" applyAlignment="1">
      <alignment horizontal="left" vertical="center"/>
    </xf>
    <xf numFmtId="165" fontId="6" fillId="0" borderId="82" xfId="2" applyNumberFormat="1" applyFont="1" applyBorder="1" applyAlignment="1">
      <alignment vertical="center"/>
    </xf>
    <xf numFmtId="165" fontId="6" fillId="0" borderId="28" xfId="2" applyNumberFormat="1" applyFont="1" applyBorder="1" applyAlignment="1">
      <alignment vertical="center"/>
    </xf>
    <xf numFmtId="165" fontId="13" fillId="0" borderId="14" xfId="5" applyNumberFormat="1" applyFont="1" applyFill="1" applyBorder="1" applyAlignment="1">
      <alignment vertical="center"/>
    </xf>
    <xf numFmtId="165" fontId="13" fillId="0" borderId="15" xfId="5" applyNumberFormat="1" applyFont="1" applyFill="1" applyBorder="1" applyAlignment="1">
      <alignment vertic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wrapText="1"/>
    </xf>
    <xf numFmtId="165" fontId="6" fillId="0" borderId="31" xfId="2" applyNumberFormat="1" applyFont="1" applyBorder="1" applyAlignment="1">
      <alignment horizontal="right" vertical="center"/>
    </xf>
    <xf numFmtId="165" fontId="6" fillId="0" borderId="82" xfId="2" applyNumberFormat="1" applyFont="1" applyBorder="1" applyAlignment="1">
      <alignment horizontal="right" vertical="center"/>
    </xf>
    <xf numFmtId="0" fontId="6" fillId="0" borderId="5" xfId="2" applyFont="1" applyFill="1" applyBorder="1" applyAlignment="1">
      <alignment horizontal="left" vertical="center" wrapText="1"/>
    </xf>
    <xf numFmtId="165" fontId="13" fillId="0" borderId="48" xfId="1" applyNumberFormat="1" applyFont="1" applyFill="1" applyBorder="1" applyAlignment="1">
      <alignment vertical="center"/>
    </xf>
    <xf numFmtId="3" fontId="13" fillId="0" borderId="48" xfId="2" applyNumberFormat="1" applyFont="1" applyBorder="1" applyAlignment="1">
      <alignment horizontal="right" vertical="center" wrapText="1"/>
    </xf>
    <xf numFmtId="165" fontId="13" fillId="0" borderId="50" xfId="1" applyNumberFormat="1" applyFont="1" applyFill="1" applyBorder="1" applyAlignment="1">
      <alignment vertical="center"/>
    </xf>
    <xf numFmtId="3" fontId="13" fillId="0" borderId="50" xfId="2" applyNumberFormat="1" applyFont="1" applyBorder="1" applyAlignment="1">
      <alignment horizontal="right" vertical="center" wrapText="1"/>
    </xf>
    <xf numFmtId="0" fontId="6" fillId="0" borderId="30" xfId="2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horizontal="right" vertical="center" wrapText="1"/>
    </xf>
    <xf numFmtId="4" fontId="7" fillId="0" borderId="30" xfId="2" applyNumberFormat="1" applyFont="1" applyFill="1" applyBorder="1" applyAlignment="1">
      <alignment horizontal="right" vertical="center" wrapText="1"/>
    </xf>
    <xf numFmtId="2" fontId="7" fillId="0" borderId="30" xfId="2" applyNumberFormat="1" applyFont="1" applyFill="1" applyBorder="1" applyAlignment="1">
      <alignment horizontal="right" vertical="center" wrapText="1"/>
    </xf>
    <xf numFmtId="165" fontId="13" fillId="0" borderId="85" xfId="1" applyNumberFormat="1" applyFont="1" applyFill="1" applyBorder="1" applyAlignment="1">
      <alignment vertical="center"/>
    </xf>
    <xf numFmtId="3" fontId="13" fillId="0" borderId="85" xfId="2" applyNumberFormat="1" applyFont="1" applyBorder="1" applyAlignment="1">
      <alignment horizontal="right" vertical="center" wrapText="1"/>
    </xf>
    <xf numFmtId="2" fontId="13" fillId="0" borderId="49" xfId="2" applyNumberFormat="1" applyFont="1" applyBorder="1" applyAlignment="1">
      <alignment horizontal="right" vertical="center" wrapText="1"/>
    </xf>
    <xf numFmtId="2" fontId="13" fillId="0" borderId="51" xfId="2" applyNumberFormat="1" applyFont="1" applyBorder="1" applyAlignment="1">
      <alignment horizontal="right" vertical="center" wrapText="1"/>
    </xf>
    <xf numFmtId="2" fontId="13" fillId="0" borderId="86" xfId="2" applyNumberFormat="1" applyFont="1" applyBorder="1" applyAlignment="1">
      <alignment horizontal="right" vertical="center" wrapText="1"/>
    </xf>
    <xf numFmtId="165" fontId="6" fillId="0" borderId="29" xfId="2" applyNumberFormat="1" applyFont="1" applyBorder="1" applyAlignment="1">
      <alignment horizontal="right" vertical="center"/>
    </xf>
    <xf numFmtId="3" fontId="13" fillId="0" borderId="87" xfId="2" applyNumberFormat="1" applyFont="1" applyBorder="1" applyAlignment="1">
      <alignment horizontal="right" vertical="center" wrapText="1"/>
    </xf>
    <xf numFmtId="3" fontId="13" fillId="0" borderId="88" xfId="2" applyNumberFormat="1" applyFont="1" applyBorder="1" applyAlignment="1">
      <alignment horizontal="right" vertical="center" wrapText="1"/>
    </xf>
    <xf numFmtId="3" fontId="13" fillId="0" borderId="89" xfId="2" applyNumberFormat="1" applyFont="1" applyBorder="1" applyAlignment="1">
      <alignment horizontal="right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164" fontId="11" fillId="0" borderId="53" xfId="3" applyNumberFormat="1" applyFont="1" applyFill="1" applyBorder="1" applyAlignment="1">
      <alignment vertical="center"/>
    </xf>
    <xf numFmtId="164" fontId="11" fillId="0" borderId="59" xfId="3" applyNumberFormat="1" applyFont="1" applyFill="1" applyBorder="1" applyAlignment="1">
      <alignment vertical="center"/>
    </xf>
    <xf numFmtId="164" fontId="8" fillId="2" borderId="92" xfId="3" applyNumberFormat="1" applyFont="1" applyFill="1" applyBorder="1" applyAlignment="1">
      <alignment vertical="center"/>
    </xf>
    <xf numFmtId="164" fontId="8" fillId="2" borderId="65" xfId="3" applyNumberFormat="1" applyFont="1" applyFill="1" applyBorder="1" applyAlignment="1">
      <alignment vertical="center"/>
    </xf>
    <xf numFmtId="164" fontId="8" fillId="2" borderId="69" xfId="3" applyNumberFormat="1" applyFont="1" applyFill="1" applyBorder="1" applyAlignment="1">
      <alignment vertical="center"/>
    </xf>
    <xf numFmtId="168" fontId="11" fillId="0" borderId="54" xfId="3" applyNumberFormat="1" applyFont="1" applyFill="1" applyBorder="1" applyAlignment="1">
      <alignment vertical="center"/>
    </xf>
    <xf numFmtId="168" fontId="11" fillId="0" borderId="60" xfId="3" applyNumberFormat="1" applyFont="1" applyFill="1" applyBorder="1" applyAlignment="1">
      <alignment vertical="center"/>
    </xf>
    <xf numFmtId="168" fontId="8" fillId="2" borderId="62" xfId="3" applyNumberFormat="1" applyFont="1" applyFill="1" applyBorder="1" applyAlignment="1">
      <alignment vertical="center"/>
    </xf>
    <xf numFmtId="168" fontId="8" fillId="2" borderId="66" xfId="3" applyNumberFormat="1" applyFont="1" applyFill="1" applyBorder="1" applyAlignment="1">
      <alignment vertical="center"/>
    </xf>
    <xf numFmtId="168" fontId="8" fillId="2" borderId="70" xfId="3" applyNumberFormat="1" applyFont="1" applyFill="1" applyBorder="1" applyAlignment="1">
      <alignment vertical="center"/>
    </xf>
    <xf numFmtId="168" fontId="8" fillId="0" borderId="0" xfId="3" applyNumberFormat="1" applyFont="1" applyFill="1" applyBorder="1" applyAlignment="1">
      <alignment vertical="center"/>
    </xf>
    <xf numFmtId="168" fontId="12" fillId="0" borderId="90" xfId="3" applyNumberFormat="1" applyFont="1" applyFill="1" applyBorder="1" applyAlignment="1">
      <alignment vertical="center"/>
    </xf>
    <xf numFmtId="168" fontId="8" fillId="0" borderId="30" xfId="3" applyNumberFormat="1" applyFont="1" applyFill="1" applyBorder="1" applyAlignment="1">
      <alignment vertical="center"/>
    </xf>
    <xf numFmtId="168" fontId="11" fillId="0" borderId="17" xfId="3" applyNumberFormat="1" applyFont="1" applyFill="1" applyBorder="1" applyAlignment="1">
      <alignment vertical="center"/>
    </xf>
    <xf numFmtId="168" fontId="11" fillId="0" borderId="90" xfId="3" applyNumberFormat="1" applyFont="1" applyFill="1" applyBorder="1" applyAlignment="1">
      <alignment vertical="center"/>
    </xf>
    <xf numFmtId="168" fontId="8" fillId="2" borderId="9" xfId="3" applyNumberFormat="1" applyFont="1" applyFill="1" applyBorder="1" applyAlignment="1">
      <alignment vertical="center"/>
    </xf>
    <xf numFmtId="168" fontId="8" fillId="2" borderId="91" xfId="3" applyNumberFormat="1" applyFont="1" applyFill="1" applyBorder="1" applyAlignment="1">
      <alignment vertical="center"/>
    </xf>
    <xf numFmtId="168" fontId="8" fillId="2" borderId="30" xfId="3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Continuous" vertical="center"/>
    </xf>
    <xf numFmtId="167" fontId="13" fillId="0" borderId="20" xfId="2" applyNumberFormat="1" applyFont="1" applyFill="1" applyBorder="1" applyAlignment="1">
      <alignment vertical="center"/>
    </xf>
    <xf numFmtId="167" fontId="13" fillId="0" borderId="40" xfId="2" applyNumberFormat="1" applyFont="1" applyFill="1" applyBorder="1" applyAlignment="1">
      <alignment vertical="center"/>
    </xf>
    <xf numFmtId="165" fontId="13" fillId="0" borderId="95" xfId="5" applyNumberFormat="1" applyFont="1" applyFill="1" applyBorder="1" applyAlignment="1">
      <alignment vertical="center"/>
    </xf>
    <xf numFmtId="168" fontId="13" fillId="0" borderId="61" xfId="2" applyNumberFormat="1" applyFont="1" applyFill="1" applyBorder="1" applyAlignment="1">
      <alignment vertical="center"/>
    </xf>
    <xf numFmtId="168" fontId="13" fillId="0" borderId="94" xfId="2" applyNumberFormat="1" applyFont="1" applyFill="1" applyBorder="1" applyAlignment="1">
      <alignment vertical="center"/>
    </xf>
    <xf numFmtId="166" fontId="13" fillId="0" borderId="19" xfId="2" applyNumberFormat="1" applyFont="1" applyFill="1" applyBorder="1" applyAlignment="1">
      <alignment vertical="center"/>
    </xf>
    <xf numFmtId="166" fontId="13" fillId="0" borderId="39" xfId="2" applyNumberFormat="1" applyFont="1" applyFill="1" applyBorder="1" applyAlignment="1">
      <alignment vertical="center"/>
    </xf>
    <xf numFmtId="166" fontId="6" fillId="0" borderId="14" xfId="2" applyNumberFormat="1" applyFont="1" applyFill="1" applyBorder="1" applyAlignment="1">
      <alignment vertical="center"/>
    </xf>
    <xf numFmtId="166" fontId="6" fillId="0" borderId="6" xfId="2" applyNumberFormat="1" applyFont="1" applyFill="1" applyBorder="1" applyAlignment="1">
      <alignment vertical="center"/>
    </xf>
    <xf numFmtId="168" fontId="6" fillId="0" borderId="63" xfId="2" applyNumberFormat="1" applyFont="1" applyBorder="1" applyAlignment="1">
      <alignment vertical="center"/>
    </xf>
    <xf numFmtId="168" fontId="6" fillId="0" borderId="23" xfId="2" applyNumberFormat="1" applyFont="1" applyBorder="1" applyAlignment="1">
      <alignment vertical="center"/>
    </xf>
    <xf numFmtId="0" fontId="15" fillId="0" borderId="0" xfId="0" applyFont="1"/>
    <xf numFmtId="165" fontId="2" fillId="0" borderId="0" xfId="2" applyNumberFormat="1" applyFont="1"/>
    <xf numFmtId="168" fontId="13" fillId="0" borderId="21" xfId="2" applyNumberFormat="1" applyFont="1" applyFill="1" applyBorder="1" applyAlignment="1">
      <alignment vertical="center"/>
    </xf>
    <xf numFmtId="168" fontId="13" fillId="0" borderId="81" xfId="2" applyNumberFormat="1" applyFont="1" applyFill="1" applyBorder="1" applyAlignment="1">
      <alignment vertical="center"/>
    </xf>
    <xf numFmtId="168" fontId="6" fillId="0" borderId="29" xfId="2" applyNumberFormat="1" applyFont="1" applyBorder="1" applyAlignment="1">
      <alignment vertical="center"/>
    </xf>
    <xf numFmtId="168" fontId="2" fillId="0" borderId="0" xfId="2" applyNumberFormat="1" applyFont="1"/>
    <xf numFmtId="168" fontId="13" fillId="0" borderId="16" xfId="2" applyNumberFormat="1" applyFont="1" applyFill="1" applyBorder="1" applyAlignment="1">
      <alignment vertical="center"/>
    </xf>
    <xf numFmtId="166" fontId="6" fillId="0" borderId="83" xfId="2" applyNumberFormat="1" applyFont="1" applyBorder="1" applyAlignment="1">
      <alignment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6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73" xfId="2" applyFont="1" applyFill="1" applyBorder="1" applyAlignment="1">
      <alignment horizontal="center" vertical="center" wrapText="1"/>
    </xf>
    <xf numFmtId="165" fontId="6" fillId="0" borderId="26" xfId="5" applyNumberFormat="1" applyFont="1" applyFill="1" applyBorder="1" applyAlignment="1">
      <alignment horizontal="left" vertical="center"/>
    </xf>
    <xf numFmtId="166" fontId="12" fillId="0" borderId="59" xfId="3" applyNumberFormat="1" applyFont="1" applyFill="1" applyBorder="1" applyAlignment="1">
      <alignment vertical="center"/>
    </xf>
    <xf numFmtId="166" fontId="8" fillId="0" borderId="0" xfId="3" applyNumberFormat="1" applyFont="1" applyFill="1" applyBorder="1" applyAlignment="1">
      <alignment vertical="center"/>
    </xf>
    <xf numFmtId="166" fontId="8" fillId="0" borderId="69" xfId="3" applyNumberFormat="1" applyFont="1" applyFill="1" applyBorder="1" applyAlignment="1">
      <alignment vertical="center"/>
    </xf>
    <xf numFmtId="168" fontId="13" fillId="0" borderId="51" xfId="1" applyNumberFormat="1" applyFont="1" applyFill="1" applyBorder="1" applyAlignment="1">
      <alignment vertical="center"/>
    </xf>
    <xf numFmtId="168" fontId="13" fillId="0" borderId="86" xfId="1" applyNumberFormat="1" applyFont="1" applyFill="1" applyBorder="1" applyAlignment="1">
      <alignment vertical="center"/>
    </xf>
    <xf numFmtId="168" fontId="13" fillId="0" borderId="74" xfId="5" applyNumberFormat="1" applyFont="1" applyFill="1" applyBorder="1" applyAlignment="1">
      <alignment vertical="center"/>
    </xf>
    <xf numFmtId="168" fontId="13" fillId="0" borderId="84" xfId="5" applyNumberFormat="1" applyFont="1" applyFill="1" applyBorder="1" applyAlignment="1">
      <alignment vertical="center"/>
    </xf>
    <xf numFmtId="168" fontId="13" fillId="0" borderId="37" xfId="2" applyNumberFormat="1" applyFont="1" applyFill="1" applyBorder="1" applyAlignment="1">
      <alignment vertical="center"/>
    </xf>
    <xf numFmtId="168" fontId="13" fillId="0" borderId="9" xfId="2" applyNumberFormat="1" applyFont="1" applyFill="1" applyBorder="1" applyAlignment="1">
      <alignment vertical="center"/>
    </xf>
    <xf numFmtId="168" fontId="6" fillId="0" borderId="8" xfId="2" applyNumberFormat="1" applyFont="1" applyBorder="1" applyAlignment="1">
      <alignment vertical="center"/>
    </xf>
    <xf numFmtId="168" fontId="6" fillId="0" borderId="44" xfId="2" applyNumberFormat="1" applyFont="1" applyFill="1" applyBorder="1" applyAlignment="1">
      <alignment horizontal="centerContinuous" vertical="center"/>
    </xf>
    <xf numFmtId="168" fontId="1" fillId="0" borderId="0" xfId="2" applyNumberFormat="1"/>
    <xf numFmtId="165" fontId="16" fillId="4" borderId="18" xfId="5" applyNumberFormat="1" applyFont="1" applyFill="1" applyBorder="1" applyAlignment="1">
      <alignment horizontal="left" vertical="center"/>
    </xf>
    <xf numFmtId="165" fontId="16" fillId="4" borderId="34" xfId="5" applyNumberFormat="1" applyFont="1" applyFill="1" applyBorder="1" applyAlignment="1">
      <alignment vertical="center"/>
    </xf>
    <xf numFmtId="165" fontId="16" fillId="4" borderId="20" xfId="5" applyNumberFormat="1" applyFont="1" applyFill="1" applyBorder="1" applyAlignment="1">
      <alignment vertical="center"/>
    </xf>
    <xf numFmtId="167" fontId="16" fillId="4" borderId="20" xfId="2" applyNumberFormat="1" applyFont="1" applyFill="1" applyBorder="1" applyAlignment="1">
      <alignment vertical="center"/>
    </xf>
    <xf numFmtId="168" fontId="16" fillId="4" borderId="61" xfId="2" applyNumberFormat="1" applyFont="1" applyFill="1" applyBorder="1" applyAlignment="1">
      <alignment vertical="center"/>
    </xf>
    <xf numFmtId="166" fontId="16" fillId="4" borderId="19" xfId="2" applyNumberFormat="1" applyFont="1" applyFill="1" applyBorder="1" applyAlignment="1">
      <alignment vertical="center"/>
    </xf>
    <xf numFmtId="165" fontId="16" fillId="4" borderId="21" xfId="2" applyNumberFormat="1" applyFont="1" applyFill="1" applyBorder="1" applyAlignment="1">
      <alignment vertical="center"/>
    </xf>
    <xf numFmtId="165" fontId="13" fillId="5" borderId="18" xfId="5" applyNumberFormat="1" applyFont="1" applyFill="1" applyBorder="1" applyAlignment="1">
      <alignment horizontal="left" vertical="center"/>
    </xf>
    <xf numFmtId="165" fontId="13" fillId="5" borderId="34" xfId="5" applyNumberFormat="1" applyFont="1" applyFill="1" applyBorder="1" applyAlignment="1">
      <alignment vertical="center"/>
    </xf>
    <xf numFmtId="165" fontId="13" fillId="5" borderId="20" xfId="5" applyNumberFormat="1" applyFont="1" applyFill="1" applyBorder="1" applyAlignment="1">
      <alignment vertical="center"/>
    </xf>
    <xf numFmtId="167" fontId="13" fillId="5" borderId="20" xfId="2" applyNumberFormat="1" applyFont="1" applyFill="1" applyBorder="1" applyAlignment="1">
      <alignment vertical="center"/>
    </xf>
    <xf numFmtId="168" fontId="13" fillId="5" borderId="61" xfId="2" applyNumberFormat="1" applyFont="1" applyFill="1" applyBorder="1" applyAlignment="1">
      <alignment vertical="center"/>
    </xf>
    <xf numFmtId="166" fontId="13" fillId="5" borderId="19" xfId="2" applyNumberFormat="1" applyFont="1" applyFill="1" applyBorder="1" applyAlignment="1">
      <alignment vertical="center"/>
    </xf>
    <xf numFmtId="165" fontId="13" fillId="5" borderId="21" xfId="2" applyNumberFormat="1" applyFont="1" applyFill="1" applyBorder="1" applyAlignment="1">
      <alignment vertical="center"/>
    </xf>
    <xf numFmtId="165" fontId="13" fillId="6" borderId="18" xfId="5" applyNumberFormat="1" applyFont="1" applyFill="1" applyBorder="1" applyAlignment="1">
      <alignment horizontal="left" vertical="center"/>
    </xf>
    <xf numFmtId="165" fontId="13" fillId="6" borderId="34" xfId="5" applyNumberFormat="1" applyFont="1" applyFill="1" applyBorder="1" applyAlignment="1">
      <alignment vertical="center"/>
    </xf>
    <xf numFmtId="165" fontId="13" fillId="6" borderId="20" xfId="5" applyNumberFormat="1" applyFont="1" applyFill="1" applyBorder="1" applyAlignment="1">
      <alignment vertical="center"/>
    </xf>
    <xf numFmtId="167" fontId="13" fillId="6" borderId="20" xfId="2" applyNumberFormat="1" applyFont="1" applyFill="1" applyBorder="1" applyAlignment="1">
      <alignment vertical="center"/>
    </xf>
    <xf numFmtId="168" fontId="13" fillId="6" borderId="61" xfId="2" applyNumberFormat="1" applyFont="1" applyFill="1" applyBorder="1" applyAlignment="1">
      <alignment vertical="center"/>
    </xf>
    <xf numFmtId="166" fontId="13" fillId="6" borderId="19" xfId="2" applyNumberFormat="1" applyFont="1" applyFill="1" applyBorder="1" applyAlignment="1">
      <alignment vertical="center"/>
    </xf>
    <xf numFmtId="165" fontId="13" fillId="6" borderId="21" xfId="2" applyNumberFormat="1" applyFont="1" applyFill="1" applyBorder="1" applyAlignment="1">
      <alignment vertical="center"/>
    </xf>
    <xf numFmtId="168" fontId="6" fillId="0" borderId="72" xfId="2" applyNumberFormat="1" applyFont="1" applyFill="1" applyBorder="1" applyAlignment="1">
      <alignment horizontal="centerContinuous" vertical="center"/>
    </xf>
    <xf numFmtId="168" fontId="6" fillId="0" borderId="73" xfId="2" applyNumberFormat="1" applyFont="1" applyFill="1" applyBorder="1" applyAlignment="1">
      <alignment horizontal="center" vertical="center" wrapText="1"/>
    </xf>
    <xf numFmtId="168" fontId="13" fillId="0" borderId="80" xfId="5" applyNumberFormat="1" applyFont="1" applyFill="1" applyBorder="1" applyAlignment="1">
      <alignment vertical="center"/>
    </xf>
    <xf numFmtId="168" fontId="13" fillId="0" borderId="75" xfId="5" applyNumberFormat="1" applyFont="1" applyFill="1" applyBorder="1" applyAlignment="1">
      <alignment vertical="center"/>
    </xf>
    <xf numFmtId="165" fontId="13" fillId="2" borderId="13" xfId="5" applyNumberFormat="1" applyFont="1" applyFill="1" applyBorder="1" applyAlignment="1">
      <alignment horizontal="left" vertical="center"/>
    </xf>
    <xf numFmtId="165" fontId="13" fillId="2" borderId="34" xfId="5" applyNumberFormat="1" applyFont="1" applyFill="1" applyBorder="1" applyAlignment="1">
      <alignment vertical="center"/>
    </xf>
    <xf numFmtId="165" fontId="13" fillId="2" borderId="20" xfId="5" applyNumberFormat="1" applyFont="1" applyFill="1" applyBorder="1" applyAlignment="1">
      <alignment vertical="center"/>
    </xf>
    <xf numFmtId="168" fontId="13" fillId="2" borderId="74" xfId="5" applyNumberFormat="1" applyFont="1" applyFill="1" applyBorder="1" applyAlignment="1">
      <alignment vertical="center"/>
    </xf>
    <xf numFmtId="168" fontId="13" fillId="2" borderId="21" xfId="2" applyNumberFormat="1" applyFont="1" applyFill="1" applyBorder="1" applyAlignment="1">
      <alignment vertical="center"/>
    </xf>
    <xf numFmtId="165" fontId="13" fillId="2" borderId="18" xfId="5" applyNumberFormat="1" applyFont="1" applyFill="1" applyBorder="1" applyAlignment="1">
      <alignment horizontal="left" vertical="center"/>
    </xf>
    <xf numFmtId="166" fontId="13" fillId="2" borderId="34" xfId="2" applyNumberFormat="1" applyFont="1" applyFill="1" applyBorder="1" applyAlignment="1">
      <alignment vertical="center"/>
    </xf>
    <xf numFmtId="166" fontId="13" fillId="2" borderId="20" xfId="2" applyNumberFormat="1" applyFont="1" applyFill="1" applyBorder="1" applyAlignment="1">
      <alignment vertical="center"/>
    </xf>
    <xf numFmtId="166" fontId="6" fillId="0" borderId="83" xfId="2" applyNumberFormat="1" applyFont="1" applyFill="1" applyBorder="1" applyAlignment="1">
      <alignment vertical="center"/>
    </xf>
    <xf numFmtId="168" fontId="6" fillId="0" borderId="29" xfId="2" applyNumberFormat="1" applyFont="1" applyFill="1" applyBorder="1" applyAlignment="1">
      <alignment vertical="center"/>
    </xf>
    <xf numFmtId="168" fontId="2" fillId="0" borderId="0" xfId="2" applyNumberFormat="1" applyFont="1" applyFill="1"/>
    <xf numFmtId="168" fontId="1" fillId="0" borderId="0" xfId="2" applyNumberFormat="1" applyFill="1"/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8" fillId="0" borderId="52" xfId="2" applyFont="1" applyFill="1" applyBorder="1" applyAlignment="1">
      <alignment horizontal="center" vertical="center"/>
    </xf>
    <xf numFmtId="0" fontId="10" fillId="0" borderId="54" xfId="4" applyFont="1" applyFill="1" applyBorder="1" applyAlignment="1">
      <alignment horizontal="center" vertical="center"/>
    </xf>
    <xf numFmtId="0" fontId="8" fillId="0" borderId="93" xfId="2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" fillId="0" borderId="46" xfId="2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1" fillId="0" borderId="67" xfId="2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65" fontId="13" fillId="0" borderId="1" xfId="5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74"/>
  <sheetViews>
    <sheetView view="pageLayout" zoomScaleNormal="100" zoomScaleSheetLayoutView="100" workbookViewId="0">
      <selection activeCell="I2" sqref="I2"/>
    </sheetView>
  </sheetViews>
  <sheetFormatPr defaultColWidth="1" defaultRowHeight="12.75" x14ac:dyDescent="0.2"/>
  <cols>
    <col min="1" max="1" width="19" style="7" customWidth="1"/>
    <col min="2" max="2" width="9" style="7" customWidth="1"/>
    <col min="3" max="3" width="10" style="7" customWidth="1"/>
    <col min="4" max="4" width="10.5703125" style="7" customWidth="1"/>
    <col min="5" max="5" width="6.7109375" style="7" customWidth="1"/>
    <col min="6" max="6" width="9" style="7" customWidth="1"/>
    <col min="7" max="7" width="10" style="7" customWidth="1"/>
    <col min="8" max="8" width="10.5703125" style="7" customWidth="1"/>
    <col min="9" max="9" width="6" style="7" customWidth="1"/>
    <col min="10" max="12" width="5.85546875" style="11" customWidth="1"/>
    <col min="13" max="16384" width="1" style="7"/>
  </cols>
  <sheetData>
    <row r="1" spans="1:18" s="122" customFormat="1" ht="15.75" customHeight="1" thickTop="1" x14ac:dyDescent="0.25">
      <c r="A1" s="289" t="s">
        <v>0</v>
      </c>
      <c r="B1" s="291" t="s">
        <v>134</v>
      </c>
      <c r="C1" s="292"/>
      <c r="D1" s="292"/>
      <c r="E1" s="293"/>
      <c r="F1" s="291" t="s">
        <v>1</v>
      </c>
      <c r="G1" s="292"/>
      <c r="H1" s="292"/>
      <c r="I1" s="293"/>
      <c r="J1" s="118" t="s">
        <v>133</v>
      </c>
      <c r="K1" s="119"/>
      <c r="L1" s="120"/>
      <c r="M1" s="121"/>
    </row>
    <row r="2" spans="1:18" s="130" customFormat="1" ht="21.75" customHeight="1" thickBot="1" x14ac:dyDescent="0.3">
      <c r="A2" s="290"/>
      <c r="B2" s="123" t="s">
        <v>160</v>
      </c>
      <c r="C2" s="124" t="s">
        <v>161</v>
      </c>
      <c r="D2" s="125" t="s">
        <v>162</v>
      </c>
      <c r="E2" s="126" t="s">
        <v>171</v>
      </c>
      <c r="F2" s="123" t="s">
        <v>160</v>
      </c>
      <c r="G2" s="124" t="s">
        <v>161</v>
      </c>
      <c r="H2" s="125" t="s">
        <v>162</v>
      </c>
      <c r="I2" s="126" t="s">
        <v>171</v>
      </c>
      <c r="J2" s="127" t="s">
        <v>138</v>
      </c>
      <c r="K2" s="128" t="s">
        <v>2</v>
      </c>
      <c r="L2" s="129" t="s">
        <v>3</v>
      </c>
    </row>
    <row r="3" spans="1:18" s="2" customFormat="1" ht="13.5" thickTop="1" x14ac:dyDescent="0.2">
      <c r="A3" s="60" t="s">
        <v>4</v>
      </c>
      <c r="B3" s="96">
        <v>3128</v>
      </c>
      <c r="C3" s="96">
        <v>49133</v>
      </c>
      <c r="D3" s="63">
        <f>B3+C3</f>
        <v>52261</v>
      </c>
      <c r="E3" s="64">
        <f>IF($D$46&lt;&gt;0,D3/$D$46*100,0)</f>
        <v>7.7534779454418405</v>
      </c>
      <c r="F3" s="61">
        <v>3387</v>
      </c>
      <c r="G3" s="96">
        <v>44782</v>
      </c>
      <c r="H3" s="63">
        <f>F3+G3</f>
        <v>48169</v>
      </c>
      <c r="I3" s="65">
        <f t="shared" ref="I3:I44" si="0">IF($H$46&lt;&gt;0,H3/$H$46*100,0)</f>
        <v>8.1465909436846964</v>
      </c>
      <c r="J3" s="61">
        <f t="shared" ref="J3:K7" si="1">IF(F3&lt;&gt;0,B3/F3*100,0)</f>
        <v>92.353114850900496</v>
      </c>
      <c r="K3" s="62">
        <f t="shared" si="1"/>
        <v>109.71595730427404</v>
      </c>
      <c r="L3" s="63">
        <f t="shared" ref="J3:L46" si="2">IF(H3&lt;&gt;0,D3/H3*100,0)</f>
        <v>108.49509020324275</v>
      </c>
    </row>
    <row r="4" spans="1:18" s="2" customFormat="1" x14ac:dyDescent="0.2">
      <c r="A4" s="66" t="s">
        <v>5</v>
      </c>
      <c r="B4" s="97">
        <v>1129</v>
      </c>
      <c r="C4" s="68">
        <v>16029</v>
      </c>
      <c r="D4" s="69">
        <f>B4+C4</f>
        <v>17158</v>
      </c>
      <c r="E4" s="70">
        <f t="shared" ref="E4:E44" si="3">IF($D$46&lt;&gt;0,D4/$D$46*100,0)</f>
        <v>2.5455726945119896</v>
      </c>
      <c r="F4" s="67">
        <v>1001</v>
      </c>
      <c r="G4" s="97">
        <v>13597</v>
      </c>
      <c r="H4" s="69">
        <f>F4+G4</f>
        <v>14598</v>
      </c>
      <c r="I4" s="70">
        <f t="shared" si="0"/>
        <v>2.4688894225727998</v>
      </c>
      <c r="J4" s="67">
        <f t="shared" si="1"/>
        <v>112.78721278721279</v>
      </c>
      <c r="K4" s="68">
        <f t="shared" si="1"/>
        <v>117.88629844818711</v>
      </c>
      <c r="L4" s="69">
        <f t="shared" si="2"/>
        <v>117.53664885600767</v>
      </c>
    </row>
    <row r="5" spans="1:18" s="2" customFormat="1" x14ac:dyDescent="0.2">
      <c r="A5" s="66" t="s">
        <v>6</v>
      </c>
      <c r="B5" s="97">
        <v>398</v>
      </c>
      <c r="C5" s="68">
        <v>12242</v>
      </c>
      <c r="D5" s="69">
        <f>B5+C5</f>
        <v>12640</v>
      </c>
      <c r="E5" s="70">
        <f t="shared" si="3"/>
        <v>1.8752791035453753</v>
      </c>
      <c r="F5" s="67">
        <v>310</v>
      </c>
      <c r="G5" s="68">
        <v>10764</v>
      </c>
      <c r="H5" s="69">
        <f>F5+G5</f>
        <v>11074</v>
      </c>
      <c r="I5" s="70">
        <f t="shared" si="0"/>
        <v>1.8728922774058903</v>
      </c>
      <c r="J5" s="67">
        <f t="shared" si="1"/>
        <v>128.38709677419357</v>
      </c>
      <c r="K5" s="68">
        <f t="shared" si="1"/>
        <v>113.73095503530286</v>
      </c>
      <c r="L5" s="69">
        <f t="shared" si="2"/>
        <v>114.14123171392451</v>
      </c>
    </row>
    <row r="6" spans="1:18" s="2" customFormat="1" x14ac:dyDescent="0.2">
      <c r="A6" s="66" t="s">
        <v>7</v>
      </c>
      <c r="B6" s="97">
        <v>157</v>
      </c>
      <c r="C6" s="68">
        <v>5689</v>
      </c>
      <c r="D6" s="69">
        <f>B6+C6</f>
        <v>5846</v>
      </c>
      <c r="E6" s="70">
        <f t="shared" si="3"/>
        <v>0.86731658538973611</v>
      </c>
      <c r="F6" s="67">
        <v>172</v>
      </c>
      <c r="G6" s="68">
        <v>4617</v>
      </c>
      <c r="H6" s="69">
        <f>F6+G6</f>
        <v>4789</v>
      </c>
      <c r="I6" s="70">
        <f t="shared" si="0"/>
        <v>0.80994050176059307</v>
      </c>
      <c r="J6" s="67">
        <f t="shared" si="1"/>
        <v>91.279069767441854</v>
      </c>
      <c r="K6" s="68">
        <f t="shared" si="1"/>
        <v>123.2185401776045</v>
      </c>
      <c r="L6" s="69">
        <f t="shared" si="2"/>
        <v>122.07141365629568</v>
      </c>
      <c r="M6" s="1"/>
    </row>
    <row r="7" spans="1:18" s="2" customFormat="1" x14ac:dyDescent="0.2">
      <c r="A7" s="66" t="s">
        <v>8</v>
      </c>
      <c r="B7" s="97">
        <v>197</v>
      </c>
      <c r="C7" s="68">
        <v>3926</v>
      </c>
      <c r="D7" s="69">
        <f>B7+C7</f>
        <v>4123</v>
      </c>
      <c r="E7" s="70">
        <f t="shared" si="3"/>
        <v>0.6116911189808214</v>
      </c>
      <c r="F7" s="67">
        <v>215</v>
      </c>
      <c r="G7" s="68">
        <v>1855</v>
      </c>
      <c r="H7" s="69">
        <f>F7+G7</f>
        <v>2070</v>
      </c>
      <c r="I7" s="70">
        <f t="shared" si="0"/>
        <v>0.35008912897148209</v>
      </c>
      <c r="J7" s="67">
        <f t="shared" si="1"/>
        <v>91.627906976744185</v>
      </c>
      <c r="K7" s="68">
        <f t="shared" si="1"/>
        <v>211.64420485175205</v>
      </c>
      <c r="L7" s="69">
        <f t="shared" si="2"/>
        <v>199.17874396135267</v>
      </c>
    </row>
    <row r="8" spans="1:18" s="2" customFormat="1" ht="13.5" thickBot="1" x14ac:dyDescent="0.25">
      <c r="A8" s="71" t="s">
        <v>9</v>
      </c>
      <c r="B8" s="98">
        <f>SUM(B3:B7)</f>
        <v>5009</v>
      </c>
      <c r="C8" s="99">
        <f>SUM(C3:C7)</f>
        <v>87019</v>
      </c>
      <c r="D8" s="100">
        <f t="shared" ref="D8:D44" si="4">B8+C8</f>
        <v>92028</v>
      </c>
      <c r="E8" s="101">
        <f t="shared" si="3"/>
        <v>13.653337447869763</v>
      </c>
      <c r="F8" s="102">
        <f>SUM(F3:F7)</f>
        <v>5085</v>
      </c>
      <c r="G8" s="99">
        <f>SUM(G3:G7)</f>
        <v>75615</v>
      </c>
      <c r="H8" s="100">
        <f t="shared" ref="H8:H46" si="5">F8+G8</f>
        <v>80700</v>
      </c>
      <c r="I8" s="101">
        <f t="shared" si="0"/>
        <v>13.648402274395464</v>
      </c>
      <c r="J8" s="72">
        <f t="shared" si="2"/>
        <v>98.505408062930186</v>
      </c>
      <c r="K8" s="73">
        <f t="shared" si="2"/>
        <v>115.08166369106658</v>
      </c>
      <c r="L8" s="74">
        <f t="shared" si="2"/>
        <v>114.03717472118959</v>
      </c>
      <c r="M8" s="1"/>
      <c r="N8" s="1"/>
      <c r="O8" s="1"/>
      <c r="P8" s="1"/>
      <c r="Q8" s="1"/>
      <c r="R8" s="1"/>
    </row>
    <row r="9" spans="1:18" s="2" customFormat="1" ht="13.5" thickTop="1" x14ac:dyDescent="0.2">
      <c r="A9" s="60" t="s">
        <v>10</v>
      </c>
      <c r="B9" s="96">
        <v>1969</v>
      </c>
      <c r="C9" s="62">
        <v>15883</v>
      </c>
      <c r="D9" s="63">
        <f t="shared" si="4"/>
        <v>17852</v>
      </c>
      <c r="E9" s="64">
        <f t="shared" si="3"/>
        <v>2.6485350123806994</v>
      </c>
      <c r="F9" s="61">
        <v>1846</v>
      </c>
      <c r="G9" s="62">
        <v>14594</v>
      </c>
      <c r="H9" s="63">
        <f t="shared" si="5"/>
        <v>16440</v>
      </c>
      <c r="I9" s="64">
        <f t="shared" si="0"/>
        <v>2.7804180098024958</v>
      </c>
      <c r="J9" s="61">
        <f t="shared" si="2"/>
        <v>106.66305525460456</v>
      </c>
      <c r="K9" s="62">
        <f t="shared" si="2"/>
        <v>108.83239687542824</v>
      </c>
      <c r="L9" s="63">
        <f t="shared" si="2"/>
        <v>108.58880778588809</v>
      </c>
      <c r="M9" s="1"/>
      <c r="N9" s="1"/>
      <c r="O9" s="1"/>
      <c r="P9" s="1"/>
      <c r="Q9" s="1"/>
      <c r="R9" s="1"/>
    </row>
    <row r="10" spans="1:18" s="2" customFormat="1" x14ac:dyDescent="0.2">
      <c r="A10" s="66" t="s">
        <v>11</v>
      </c>
      <c r="B10" s="97">
        <v>948</v>
      </c>
      <c r="C10" s="68">
        <v>8775</v>
      </c>
      <c r="D10" s="69">
        <f t="shared" si="4"/>
        <v>9723</v>
      </c>
      <c r="E10" s="70">
        <f t="shared" si="3"/>
        <v>1.4425109749819371</v>
      </c>
      <c r="F10" s="67">
        <v>659</v>
      </c>
      <c r="G10" s="68">
        <v>7003</v>
      </c>
      <c r="H10" s="69">
        <f t="shared" si="5"/>
        <v>7662</v>
      </c>
      <c r="I10" s="70">
        <f t="shared" si="0"/>
        <v>1.2958371527437178</v>
      </c>
      <c r="J10" s="67">
        <f t="shared" si="2"/>
        <v>143.85432473444612</v>
      </c>
      <c r="K10" s="68">
        <f t="shared" si="2"/>
        <v>125.30344138226475</v>
      </c>
      <c r="L10" s="69">
        <f t="shared" si="2"/>
        <v>126.8989819890368</v>
      </c>
      <c r="M10" s="1"/>
      <c r="N10" s="1"/>
      <c r="O10" s="1"/>
      <c r="P10" s="1"/>
      <c r="Q10" s="1"/>
      <c r="R10" s="1"/>
    </row>
    <row r="11" spans="1:18" s="2" customFormat="1" x14ac:dyDescent="0.2">
      <c r="A11" s="66" t="s">
        <v>12</v>
      </c>
      <c r="B11" s="97">
        <v>466</v>
      </c>
      <c r="C11" s="68">
        <v>1600</v>
      </c>
      <c r="D11" s="69">
        <f t="shared" si="4"/>
        <v>2066</v>
      </c>
      <c r="E11" s="70">
        <f t="shared" si="3"/>
        <v>0.30651318258898302</v>
      </c>
      <c r="F11" s="67">
        <v>461</v>
      </c>
      <c r="G11" s="68">
        <v>1033</v>
      </c>
      <c r="H11" s="69">
        <f t="shared" si="5"/>
        <v>1494</v>
      </c>
      <c r="I11" s="70">
        <f t="shared" si="0"/>
        <v>0.25267302351854798</v>
      </c>
      <c r="J11" s="67">
        <f t="shared" si="2"/>
        <v>101.08459869848157</v>
      </c>
      <c r="K11" s="68">
        <f t="shared" si="2"/>
        <v>154.88867376573089</v>
      </c>
      <c r="L11" s="69">
        <f t="shared" si="2"/>
        <v>138.28647925033468</v>
      </c>
      <c r="M11" s="1"/>
      <c r="N11" s="1"/>
      <c r="O11" s="1"/>
      <c r="P11" s="1"/>
      <c r="Q11" s="1"/>
      <c r="R11" s="1"/>
    </row>
    <row r="12" spans="1:18" s="2" customFormat="1" x14ac:dyDescent="0.2">
      <c r="A12" s="66" t="s">
        <v>13</v>
      </c>
      <c r="B12" s="97">
        <v>33</v>
      </c>
      <c r="C12" s="68">
        <v>352</v>
      </c>
      <c r="D12" s="69">
        <f t="shared" si="4"/>
        <v>385</v>
      </c>
      <c r="E12" s="70">
        <f t="shared" si="3"/>
        <v>5.7118865100076702E-2</v>
      </c>
      <c r="F12" s="67">
        <v>193</v>
      </c>
      <c r="G12" s="68">
        <v>787</v>
      </c>
      <c r="H12" s="69">
        <f t="shared" si="5"/>
        <v>980</v>
      </c>
      <c r="I12" s="70">
        <f t="shared" si="0"/>
        <v>0.16574267941645046</v>
      </c>
      <c r="J12" s="67">
        <f t="shared" si="2"/>
        <v>17.098445595854923</v>
      </c>
      <c r="K12" s="68">
        <f t="shared" si="2"/>
        <v>44.72681067344346</v>
      </c>
      <c r="L12" s="69">
        <f t="shared" si="2"/>
        <v>39.285714285714285</v>
      </c>
      <c r="M12" s="1"/>
      <c r="N12" s="1"/>
      <c r="O12" s="1"/>
      <c r="P12" s="1"/>
      <c r="Q12" s="1"/>
      <c r="R12" s="1"/>
    </row>
    <row r="13" spans="1:18" s="2" customFormat="1" x14ac:dyDescent="0.2">
      <c r="A13" s="66" t="s">
        <v>14</v>
      </c>
      <c r="B13" s="97">
        <v>94</v>
      </c>
      <c r="C13" s="68">
        <v>934</v>
      </c>
      <c r="D13" s="69">
        <f t="shared" si="4"/>
        <v>1028</v>
      </c>
      <c r="E13" s="70">
        <f t="shared" si="3"/>
        <v>0.15251478785163339</v>
      </c>
      <c r="F13" s="67">
        <v>62</v>
      </c>
      <c r="G13" s="68">
        <v>542</v>
      </c>
      <c r="H13" s="69">
        <f t="shared" si="5"/>
        <v>604</v>
      </c>
      <c r="I13" s="70">
        <f t="shared" si="0"/>
        <v>0.10215161057911845</v>
      </c>
      <c r="J13" s="67">
        <f t="shared" si="2"/>
        <v>151.61290322580646</v>
      </c>
      <c r="K13" s="68">
        <f t="shared" si="2"/>
        <v>172.32472324723247</v>
      </c>
      <c r="L13" s="69">
        <f t="shared" si="2"/>
        <v>170.19867549668874</v>
      </c>
      <c r="M13" s="1"/>
      <c r="N13" s="1"/>
      <c r="O13" s="1"/>
      <c r="P13" s="1"/>
      <c r="Q13" s="1"/>
      <c r="R13" s="1"/>
    </row>
    <row r="14" spans="1:18" s="2" customFormat="1" ht="12.75" customHeight="1" x14ac:dyDescent="0.2">
      <c r="A14" s="37" t="s">
        <v>15</v>
      </c>
      <c r="B14" s="97">
        <v>124</v>
      </c>
      <c r="C14" s="68">
        <v>389</v>
      </c>
      <c r="D14" s="69">
        <f t="shared" si="4"/>
        <v>513</v>
      </c>
      <c r="E14" s="70">
        <f t="shared" si="3"/>
        <v>7.6109033237245063E-2</v>
      </c>
      <c r="F14" s="67">
        <v>181</v>
      </c>
      <c r="G14" s="68">
        <v>256</v>
      </c>
      <c r="H14" s="69">
        <f t="shared" si="5"/>
        <v>437</v>
      </c>
      <c r="I14" s="70">
        <f t="shared" si="0"/>
        <v>7.3907705005090668E-2</v>
      </c>
      <c r="J14" s="67">
        <f t="shared" si="2"/>
        <v>68.508287292817684</v>
      </c>
      <c r="K14" s="68">
        <f t="shared" si="2"/>
        <v>151.953125</v>
      </c>
      <c r="L14" s="69">
        <f t="shared" si="2"/>
        <v>117.39130434782609</v>
      </c>
      <c r="M14" s="1"/>
      <c r="N14" s="1"/>
      <c r="O14" s="1"/>
      <c r="P14" s="1"/>
      <c r="Q14" s="1"/>
      <c r="R14" s="1"/>
    </row>
    <row r="15" spans="1:18" s="2" customFormat="1" x14ac:dyDescent="0.2">
      <c r="A15" s="66" t="s">
        <v>16</v>
      </c>
      <c r="B15" s="97">
        <v>9</v>
      </c>
      <c r="C15" s="68">
        <v>181</v>
      </c>
      <c r="D15" s="69">
        <f t="shared" si="4"/>
        <v>190</v>
      </c>
      <c r="E15" s="70">
        <f t="shared" si="3"/>
        <v>2.8188530828609285E-2</v>
      </c>
      <c r="F15" s="67">
        <v>49</v>
      </c>
      <c r="G15" s="68">
        <v>108</v>
      </c>
      <c r="H15" s="69">
        <f t="shared" si="5"/>
        <v>157</v>
      </c>
      <c r="I15" s="70">
        <f t="shared" si="0"/>
        <v>2.6552653743247674E-2</v>
      </c>
      <c r="J15" s="67">
        <f t="shared" si="2"/>
        <v>18.367346938775512</v>
      </c>
      <c r="K15" s="68">
        <f t="shared" si="2"/>
        <v>167.59259259259258</v>
      </c>
      <c r="L15" s="69">
        <f t="shared" si="2"/>
        <v>121.01910828025477</v>
      </c>
      <c r="M15" s="1"/>
      <c r="N15" s="1"/>
      <c r="O15" s="1"/>
      <c r="P15" s="1"/>
      <c r="Q15" s="1"/>
      <c r="R15" s="1"/>
    </row>
    <row r="16" spans="1:18" s="2" customFormat="1" x14ac:dyDescent="0.2">
      <c r="A16" s="66" t="s">
        <v>17</v>
      </c>
      <c r="B16" s="97">
        <v>27</v>
      </c>
      <c r="C16" s="68">
        <v>325</v>
      </c>
      <c r="D16" s="69">
        <f t="shared" si="4"/>
        <v>352</v>
      </c>
      <c r="E16" s="70">
        <f t="shared" si="3"/>
        <v>5.2222962377212988E-2</v>
      </c>
      <c r="F16" s="67">
        <v>30</v>
      </c>
      <c r="G16" s="68">
        <v>117</v>
      </c>
      <c r="H16" s="69">
        <f t="shared" si="5"/>
        <v>147</v>
      </c>
      <c r="I16" s="70">
        <f t="shared" si="0"/>
        <v>2.4861401912467572E-2</v>
      </c>
      <c r="J16" s="67">
        <f t="shared" si="2"/>
        <v>90</v>
      </c>
      <c r="K16" s="68">
        <f t="shared" si="2"/>
        <v>277.77777777777777</v>
      </c>
      <c r="L16" s="69">
        <f t="shared" si="2"/>
        <v>239.45578231292518</v>
      </c>
      <c r="M16" s="1"/>
      <c r="N16" s="1"/>
      <c r="O16" s="1"/>
      <c r="P16" s="1"/>
      <c r="Q16" s="1"/>
      <c r="R16" s="1"/>
    </row>
    <row r="17" spans="1:18" s="2" customFormat="1" ht="13.5" thickBot="1" x14ac:dyDescent="0.25">
      <c r="A17" s="75" t="s">
        <v>18</v>
      </c>
      <c r="B17" s="98">
        <f>SUM(B9:B16)</f>
        <v>3670</v>
      </c>
      <c r="C17" s="99">
        <f>SUM(C9:C16)</f>
        <v>28439</v>
      </c>
      <c r="D17" s="100">
        <f t="shared" si="4"/>
        <v>32109</v>
      </c>
      <c r="E17" s="103">
        <f t="shared" si="3"/>
        <v>4.7637133493463972</v>
      </c>
      <c r="F17" s="102">
        <f>SUM(F9:F16)</f>
        <v>3481</v>
      </c>
      <c r="G17" s="99">
        <f>SUM(G9:G16)</f>
        <v>24440</v>
      </c>
      <c r="H17" s="100">
        <f t="shared" si="5"/>
        <v>27921</v>
      </c>
      <c r="I17" s="104">
        <f t="shared" si="0"/>
        <v>4.7221442367211361</v>
      </c>
      <c r="J17" s="72">
        <f t="shared" si="2"/>
        <v>105.4294742889974</v>
      </c>
      <c r="K17" s="73">
        <f t="shared" si="2"/>
        <v>116.36252045826514</v>
      </c>
      <c r="L17" s="74">
        <f t="shared" si="2"/>
        <v>114.9994627699581</v>
      </c>
      <c r="M17" s="1"/>
      <c r="N17" s="1"/>
      <c r="O17" s="1"/>
      <c r="P17" s="1"/>
      <c r="Q17" s="1"/>
      <c r="R17" s="1"/>
    </row>
    <row r="18" spans="1:18" s="2" customFormat="1" ht="14.25" thickTop="1" thickBot="1" x14ac:dyDescent="0.25">
      <c r="A18" s="75" t="s">
        <v>19</v>
      </c>
      <c r="B18" s="105">
        <v>12694</v>
      </c>
      <c r="C18" s="106">
        <v>79227</v>
      </c>
      <c r="D18" s="100">
        <f>B18+C18</f>
        <v>91921</v>
      </c>
      <c r="E18" s="107">
        <f t="shared" si="3"/>
        <v>13.6374628541926</v>
      </c>
      <c r="F18" s="108">
        <v>13035</v>
      </c>
      <c r="G18" s="106">
        <v>65022</v>
      </c>
      <c r="H18" s="109">
        <f>F18+G18</f>
        <v>78057</v>
      </c>
      <c r="I18" s="107">
        <f t="shared" si="0"/>
        <v>13.20140441552028</v>
      </c>
      <c r="J18" s="76">
        <f>IF(F18&lt;&gt;0,B18/F18*100,0)</f>
        <v>97.383966244725741</v>
      </c>
      <c r="K18" s="77">
        <f t="shared" si="2"/>
        <v>121.84645197010242</v>
      </c>
      <c r="L18" s="78">
        <f t="shared" si="2"/>
        <v>117.76137950472092</v>
      </c>
      <c r="M18" s="1"/>
      <c r="N18" s="1"/>
      <c r="O18" s="1"/>
      <c r="P18" s="1"/>
      <c r="Q18" s="1"/>
      <c r="R18" s="1"/>
    </row>
    <row r="19" spans="1:18" s="2" customFormat="1" ht="13.5" thickTop="1" x14ac:dyDescent="0.2">
      <c r="A19" s="60" t="s">
        <v>20</v>
      </c>
      <c r="B19" s="96">
        <v>2691</v>
      </c>
      <c r="C19" s="96">
        <v>32174</v>
      </c>
      <c r="D19" s="63">
        <f t="shared" si="4"/>
        <v>34865</v>
      </c>
      <c r="E19" s="64">
        <f t="shared" si="3"/>
        <v>5.172595407049803</v>
      </c>
      <c r="F19" s="96">
        <v>2163</v>
      </c>
      <c r="G19" s="96">
        <v>25628</v>
      </c>
      <c r="H19" s="96">
        <f t="shared" si="5"/>
        <v>27791</v>
      </c>
      <c r="I19" s="64">
        <f t="shared" si="0"/>
        <v>4.7001579629209953</v>
      </c>
      <c r="J19" s="61">
        <f t="shared" si="2"/>
        <v>124.41054091539527</v>
      </c>
      <c r="K19" s="62">
        <f t="shared" si="2"/>
        <v>125.54237552676759</v>
      </c>
      <c r="L19" s="63">
        <f t="shared" si="2"/>
        <v>125.4542837609298</v>
      </c>
      <c r="M19" s="1"/>
      <c r="N19" s="1"/>
      <c r="O19" s="1"/>
      <c r="P19" s="1"/>
      <c r="Q19" s="1"/>
      <c r="R19" s="1"/>
    </row>
    <row r="20" spans="1:18" s="2" customFormat="1" x14ac:dyDescent="0.2">
      <c r="A20" s="79" t="s">
        <v>21</v>
      </c>
      <c r="B20" s="97">
        <v>128</v>
      </c>
      <c r="C20" s="68">
        <v>2273</v>
      </c>
      <c r="D20" s="69">
        <f t="shared" si="4"/>
        <v>2401</v>
      </c>
      <c r="E20" s="70">
        <f t="shared" si="3"/>
        <v>0.35621401326047836</v>
      </c>
      <c r="F20" s="67">
        <v>125</v>
      </c>
      <c r="G20" s="68">
        <v>1422</v>
      </c>
      <c r="H20" s="69">
        <f t="shared" si="5"/>
        <v>1547</v>
      </c>
      <c r="I20" s="70">
        <f t="shared" si="0"/>
        <v>0.26163665822168253</v>
      </c>
      <c r="J20" s="67">
        <f t="shared" si="2"/>
        <v>102.4</v>
      </c>
      <c r="K20" s="68">
        <f t="shared" si="2"/>
        <v>159.84528832630099</v>
      </c>
      <c r="L20" s="69">
        <f t="shared" si="2"/>
        <v>155.20361990950227</v>
      </c>
      <c r="M20" s="1"/>
      <c r="N20" s="1"/>
      <c r="O20" s="1"/>
      <c r="P20" s="1"/>
      <c r="Q20" s="1"/>
      <c r="R20" s="1"/>
    </row>
    <row r="21" spans="1:18" s="2" customFormat="1" ht="13.5" thickBot="1" x14ac:dyDescent="0.25">
      <c r="A21" s="80" t="s">
        <v>22</v>
      </c>
      <c r="B21" s="98">
        <f>SUM(B19:B20)</f>
        <v>2819</v>
      </c>
      <c r="C21" s="99">
        <f>SUM(C19:C20)</f>
        <v>34447</v>
      </c>
      <c r="D21" s="100">
        <f t="shared" si="4"/>
        <v>37266</v>
      </c>
      <c r="E21" s="101">
        <f t="shared" si="3"/>
        <v>5.5288094203102816</v>
      </c>
      <c r="F21" s="102">
        <f>SUM(F19:F20)</f>
        <v>2288</v>
      </c>
      <c r="G21" s="99">
        <f>SUM(G19:G20)</f>
        <v>27050</v>
      </c>
      <c r="H21" s="100">
        <f t="shared" si="5"/>
        <v>29338</v>
      </c>
      <c r="I21" s="107">
        <f t="shared" si="0"/>
        <v>4.9617946211426771</v>
      </c>
      <c r="J21" s="72">
        <f t="shared" si="2"/>
        <v>123.20804195804196</v>
      </c>
      <c r="K21" s="73">
        <f t="shared" si="2"/>
        <v>127.34565619223659</v>
      </c>
      <c r="L21" s="74">
        <f t="shared" si="2"/>
        <v>127.02297361783353</v>
      </c>
      <c r="M21" s="1"/>
      <c r="N21" s="1"/>
      <c r="O21" s="1"/>
      <c r="P21" s="1"/>
      <c r="Q21" s="1"/>
      <c r="R21" s="1"/>
    </row>
    <row r="22" spans="1:18" s="2" customFormat="1" ht="13.5" thickTop="1" x14ac:dyDescent="0.2">
      <c r="A22" s="79" t="s">
        <v>23</v>
      </c>
      <c r="B22" s="96">
        <v>2519</v>
      </c>
      <c r="C22" s="96">
        <v>31069</v>
      </c>
      <c r="D22" s="96">
        <f t="shared" si="4"/>
        <v>33588</v>
      </c>
      <c r="E22" s="64">
        <f t="shared" si="3"/>
        <v>4.9831388077438348</v>
      </c>
      <c r="F22" s="96">
        <v>2361</v>
      </c>
      <c r="G22" s="96">
        <v>31552</v>
      </c>
      <c r="H22" s="96">
        <f t="shared" si="5"/>
        <v>33913</v>
      </c>
      <c r="I22" s="64">
        <f t="shared" si="0"/>
        <v>5.7355423337245766</v>
      </c>
      <c r="J22" s="61">
        <f t="shared" si="2"/>
        <v>106.69207962727658</v>
      </c>
      <c r="K22" s="62">
        <f t="shared" si="2"/>
        <v>98.469193711967549</v>
      </c>
      <c r="L22" s="63">
        <f t="shared" si="2"/>
        <v>99.041665438032609</v>
      </c>
      <c r="M22" s="1"/>
      <c r="N22" s="1"/>
      <c r="O22" s="1"/>
      <c r="P22" s="1"/>
      <c r="Q22" s="1"/>
      <c r="R22" s="1"/>
    </row>
    <row r="23" spans="1:18" s="2" customFormat="1" x14ac:dyDescent="0.2">
      <c r="A23" s="66" t="s">
        <v>24</v>
      </c>
      <c r="B23" s="97">
        <v>2464</v>
      </c>
      <c r="C23" s="68">
        <v>28861</v>
      </c>
      <c r="D23" s="69">
        <f t="shared" si="4"/>
        <v>31325</v>
      </c>
      <c r="E23" s="70">
        <f t="shared" si="3"/>
        <v>4.6473985695062403</v>
      </c>
      <c r="F23" s="67">
        <v>1920</v>
      </c>
      <c r="G23" s="68">
        <v>22548</v>
      </c>
      <c r="H23" s="69">
        <f t="shared" si="5"/>
        <v>24468</v>
      </c>
      <c r="I23" s="70">
        <f t="shared" si="0"/>
        <v>4.1381549795527652</v>
      </c>
      <c r="J23" s="67">
        <f t="shared" si="2"/>
        <v>128.33333333333334</v>
      </c>
      <c r="K23" s="68">
        <f t="shared" si="2"/>
        <v>127.99804860741529</v>
      </c>
      <c r="L23" s="69">
        <f t="shared" si="2"/>
        <v>128.02435834559424</v>
      </c>
      <c r="M23" s="1"/>
      <c r="N23" s="1"/>
      <c r="O23" s="1"/>
      <c r="P23" s="1"/>
      <c r="Q23" s="1"/>
      <c r="R23" s="1"/>
    </row>
    <row r="24" spans="1:18" s="2" customFormat="1" x14ac:dyDescent="0.2">
      <c r="A24" s="66" t="s">
        <v>25</v>
      </c>
      <c r="B24" s="97">
        <v>1735</v>
      </c>
      <c r="C24" s="68">
        <v>52924</v>
      </c>
      <c r="D24" s="69">
        <f t="shared" si="4"/>
        <v>54659</v>
      </c>
      <c r="E24" s="70">
        <f t="shared" si="3"/>
        <v>8.1092468766366039</v>
      </c>
      <c r="F24" s="67">
        <v>1535</v>
      </c>
      <c r="G24" s="68">
        <v>46292</v>
      </c>
      <c r="H24" s="69">
        <f t="shared" si="5"/>
        <v>47827</v>
      </c>
      <c r="I24" s="70">
        <f t="shared" si="0"/>
        <v>8.0887501310720165</v>
      </c>
      <c r="J24" s="67">
        <f t="shared" si="2"/>
        <v>113.02931596091206</v>
      </c>
      <c r="K24" s="68">
        <f t="shared" si="2"/>
        <v>114.3264494945131</v>
      </c>
      <c r="L24" s="69">
        <f t="shared" si="2"/>
        <v>114.28481819892528</v>
      </c>
      <c r="M24" s="1"/>
      <c r="N24" s="1"/>
      <c r="O24" s="1"/>
      <c r="P24" s="1"/>
      <c r="Q24" s="1"/>
      <c r="R24" s="1"/>
    </row>
    <row r="25" spans="1:18" s="2" customFormat="1" x14ac:dyDescent="0.2">
      <c r="A25" s="66" t="s">
        <v>26</v>
      </c>
      <c r="B25" s="97">
        <v>1286</v>
      </c>
      <c r="C25" s="68">
        <v>28135</v>
      </c>
      <c r="D25" s="69">
        <f t="shared" si="4"/>
        <v>29421</v>
      </c>
      <c r="E25" s="70">
        <f t="shared" si="3"/>
        <v>4.3649198184658617</v>
      </c>
      <c r="F25" s="67">
        <v>1035</v>
      </c>
      <c r="G25" s="68">
        <v>25880</v>
      </c>
      <c r="H25" s="69">
        <f t="shared" si="5"/>
        <v>26915</v>
      </c>
      <c r="I25" s="70">
        <f t="shared" si="0"/>
        <v>4.5520043025446579</v>
      </c>
      <c r="J25" s="67">
        <f t="shared" si="2"/>
        <v>124.2512077294686</v>
      </c>
      <c r="K25" s="68">
        <f t="shared" si="2"/>
        <v>108.71329211746523</v>
      </c>
      <c r="L25" s="69">
        <f t="shared" si="2"/>
        <v>109.3107932379714</v>
      </c>
      <c r="M25" s="1"/>
      <c r="N25" s="1"/>
      <c r="O25" s="1"/>
      <c r="P25" s="1"/>
      <c r="Q25" s="1"/>
      <c r="R25" s="1"/>
    </row>
    <row r="26" spans="1:18" s="2" customFormat="1" x14ac:dyDescent="0.2">
      <c r="A26" s="66" t="s">
        <v>27</v>
      </c>
      <c r="B26" s="97">
        <v>1529</v>
      </c>
      <c r="C26" s="68">
        <v>45784</v>
      </c>
      <c r="D26" s="69">
        <f t="shared" si="4"/>
        <v>47313</v>
      </c>
      <c r="E26" s="70">
        <f t="shared" si="3"/>
        <v>7.0193892583894257</v>
      </c>
      <c r="F26" s="67">
        <v>1674</v>
      </c>
      <c r="G26" s="68">
        <v>40739</v>
      </c>
      <c r="H26" s="69">
        <f t="shared" si="5"/>
        <v>42413</v>
      </c>
      <c r="I26" s="70">
        <f t="shared" si="0"/>
        <v>7.1731063898876668</v>
      </c>
      <c r="J26" s="67">
        <f t="shared" si="2"/>
        <v>91.338112305854253</v>
      </c>
      <c r="K26" s="68">
        <f t="shared" si="2"/>
        <v>112.38371094037653</v>
      </c>
      <c r="L26" s="69">
        <f t="shared" si="2"/>
        <v>111.55306156131375</v>
      </c>
      <c r="M26" s="1"/>
      <c r="N26" s="1"/>
      <c r="O26" s="1"/>
      <c r="P26" s="1"/>
      <c r="Q26" s="1"/>
      <c r="R26" s="1"/>
    </row>
    <row r="27" spans="1:18" s="2" customFormat="1" x14ac:dyDescent="0.2">
      <c r="A27" s="66" t="s">
        <v>28</v>
      </c>
      <c r="B27" s="97">
        <v>183</v>
      </c>
      <c r="C27" s="68">
        <v>3906</v>
      </c>
      <c r="D27" s="69">
        <f t="shared" si="4"/>
        <v>4089</v>
      </c>
      <c r="E27" s="70">
        <f t="shared" si="3"/>
        <v>0.60664685556938613</v>
      </c>
      <c r="F27" s="67">
        <v>135</v>
      </c>
      <c r="G27" s="68">
        <v>3237</v>
      </c>
      <c r="H27" s="69">
        <f t="shared" si="5"/>
        <v>3372</v>
      </c>
      <c r="I27" s="70">
        <f t="shared" si="0"/>
        <v>0.57029011733905199</v>
      </c>
      <c r="J27" s="67">
        <f t="shared" si="2"/>
        <v>135.55555555555557</v>
      </c>
      <c r="K27" s="68">
        <f t="shared" si="2"/>
        <v>120.66728452270621</v>
      </c>
      <c r="L27" s="69">
        <f t="shared" si="2"/>
        <v>121.26334519572954</v>
      </c>
      <c r="M27" s="1"/>
      <c r="N27" s="1"/>
      <c r="O27" s="1"/>
      <c r="P27" s="1"/>
      <c r="Q27" s="1"/>
      <c r="R27" s="1"/>
    </row>
    <row r="28" spans="1:18" s="2" customFormat="1" x14ac:dyDescent="0.2">
      <c r="A28" s="79" t="s">
        <v>29</v>
      </c>
      <c r="B28" s="97">
        <v>705</v>
      </c>
      <c r="C28" s="68">
        <v>19286</v>
      </c>
      <c r="D28" s="69">
        <f t="shared" si="4"/>
        <v>19991</v>
      </c>
      <c r="E28" s="70">
        <f t="shared" si="3"/>
        <v>2.9658785252354112</v>
      </c>
      <c r="F28" s="67">
        <v>469</v>
      </c>
      <c r="G28" s="68">
        <v>15654</v>
      </c>
      <c r="H28" s="69">
        <f t="shared" si="5"/>
        <v>16123</v>
      </c>
      <c r="I28" s="70">
        <f t="shared" si="0"/>
        <v>2.7268053267667662</v>
      </c>
      <c r="J28" s="67">
        <f t="shared" si="2"/>
        <v>150.31982942430704</v>
      </c>
      <c r="K28" s="68">
        <f t="shared" si="2"/>
        <v>123.20173757506068</v>
      </c>
      <c r="L28" s="69">
        <f t="shared" si="2"/>
        <v>123.99057247410532</v>
      </c>
      <c r="M28" s="1"/>
      <c r="N28" s="1"/>
      <c r="O28" s="1"/>
      <c r="P28" s="1"/>
      <c r="Q28" s="1"/>
      <c r="R28" s="1"/>
    </row>
    <row r="29" spans="1:18" s="2" customFormat="1" ht="13.5" thickBot="1" x14ac:dyDescent="0.25">
      <c r="A29" s="80" t="s">
        <v>30</v>
      </c>
      <c r="B29" s="98">
        <f>SUM(B22:B28)</f>
        <v>10421</v>
      </c>
      <c r="C29" s="99">
        <f>SUM(C22:C28)</f>
        <v>209965</v>
      </c>
      <c r="D29" s="100">
        <f t="shared" si="4"/>
        <v>220386</v>
      </c>
      <c r="E29" s="101">
        <f t="shared" si="3"/>
        <v>32.696618711546762</v>
      </c>
      <c r="F29" s="102">
        <f>SUM(F22:F28)</f>
        <v>9129</v>
      </c>
      <c r="G29" s="99">
        <f>SUM(G22:G28)</f>
        <v>185902</v>
      </c>
      <c r="H29" s="100">
        <f t="shared" si="5"/>
        <v>195031</v>
      </c>
      <c r="I29" s="101">
        <f t="shared" si="0"/>
        <v>32.984653580887503</v>
      </c>
      <c r="J29" s="72">
        <f t="shared" si="2"/>
        <v>114.15270018621975</v>
      </c>
      <c r="K29" s="73">
        <f t="shared" si="2"/>
        <v>112.94391668728684</v>
      </c>
      <c r="L29" s="74">
        <f t="shared" si="2"/>
        <v>113.00049735683044</v>
      </c>
      <c r="M29" s="1"/>
      <c r="N29" s="1"/>
      <c r="O29" s="1"/>
      <c r="P29" s="1"/>
      <c r="Q29" s="1"/>
      <c r="R29" s="1"/>
    </row>
    <row r="30" spans="1:18" s="2" customFormat="1" ht="14.25" thickTop="1" thickBot="1" x14ac:dyDescent="0.25">
      <c r="A30" s="81" t="s">
        <v>31</v>
      </c>
      <c r="B30" s="98">
        <v>1514</v>
      </c>
      <c r="C30" s="99">
        <v>33509</v>
      </c>
      <c r="D30" s="100">
        <f t="shared" si="4"/>
        <v>35023</v>
      </c>
      <c r="E30" s="110">
        <f t="shared" si="3"/>
        <v>5.1960363958441205</v>
      </c>
      <c r="F30" s="102">
        <v>1199</v>
      </c>
      <c r="G30" s="99">
        <v>31985</v>
      </c>
      <c r="H30" s="100">
        <f t="shared" si="5"/>
        <v>33184</v>
      </c>
      <c r="I30" s="111">
        <f t="shared" si="0"/>
        <v>5.6122500752607065</v>
      </c>
      <c r="J30" s="82">
        <f t="shared" si="2"/>
        <v>126.27189324437032</v>
      </c>
      <c r="K30" s="83">
        <f t="shared" si="2"/>
        <v>104.7647334688135</v>
      </c>
      <c r="L30" s="84">
        <f t="shared" si="2"/>
        <v>105.54182738669238</v>
      </c>
      <c r="M30" s="1"/>
      <c r="N30" s="1"/>
      <c r="O30" s="1"/>
      <c r="P30" s="1"/>
      <c r="Q30" s="1"/>
      <c r="R30" s="1"/>
    </row>
    <row r="31" spans="1:18" s="2" customFormat="1" ht="14.25" thickTop="1" thickBot="1" x14ac:dyDescent="0.25">
      <c r="A31" s="81" t="s">
        <v>32</v>
      </c>
      <c r="B31" s="98">
        <v>6797</v>
      </c>
      <c r="C31" s="99">
        <v>66228</v>
      </c>
      <c r="D31" s="100">
        <f t="shared" si="4"/>
        <v>73025</v>
      </c>
      <c r="E31" s="101">
        <f t="shared" si="3"/>
        <v>10.83403928294312</v>
      </c>
      <c r="F31" s="102">
        <v>7132</v>
      </c>
      <c r="G31" s="99">
        <v>60822</v>
      </c>
      <c r="H31" s="100">
        <f t="shared" si="5"/>
        <v>67954</v>
      </c>
      <c r="I31" s="111">
        <f t="shared" si="0"/>
        <v>11.492732690883138</v>
      </c>
      <c r="J31" s="82">
        <f t="shared" si="2"/>
        <v>95.30286034772854</v>
      </c>
      <c r="K31" s="83">
        <f t="shared" si="2"/>
        <v>108.88823123211995</v>
      </c>
      <c r="L31" s="84">
        <f t="shared" si="2"/>
        <v>107.46240103599493</v>
      </c>
      <c r="M31" s="1"/>
      <c r="N31" s="1"/>
      <c r="O31" s="1"/>
      <c r="P31" s="1"/>
      <c r="Q31" s="1"/>
      <c r="R31" s="1"/>
    </row>
    <row r="32" spans="1:18" s="2" customFormat="1" ht="13.5" thickTop="1" x14ac:dyDescent="0.2">
      <c r="A32" s="66" t="s">
        <v>33</v>
      </c>
      <c r="B32" s="96">
        <v>3957</v>
      </c>
      <c r="C32" s="62">
        <v>52394</v>
      </c>
      <c r="D32" s="63">
        <f t="shared" si="4"/>
        <v>56351</v>
      </c>
      <c r="E32" s="64">
        <f t="shared" si="3"/>
        <v>8.3602731616997978</v>
      </c>
      <c r="F32" s="61">
        <v>3184</v>
      </c>
      <c r="G32" s="62">
        <v>44105</v>
      </c>
      <c r="H32" s="63">
        <f>F32+G32</f>
        <v>47289</v>
      </c>
      <c r="I32" s="64">
        <f t="shared" si="0"/>
        <v>7.9977607825760462</v>
      </c>
      <c r="J32" s="61">
        <f t="shared" si="2"/>
        <v>124.27763819095476</v>
      </c>
      <c r="K32" s="62">
        <f t="shared" si="2"/>
        <v>118.79378755243171</v>
      </c>
      <c r="L32" s="63">
        <f t="shared" si="2"/>
        <v>119.16301888388421</v>
      </c>
      <c r="M32" s="1"/>
      <c r="N32" s="1"/>
      <c r="O32" s="1"/>
      <c r="P32" s="1"/>
      <c r="Q32" s="1"/>
      <c r="R32" s="1"/>
    </row>
    <row r="33" spans="1:18" s="2" customFormat="1" x14ac:dyDescent="0.2">
      <c r="A33" s="79" t="s">
        <v>34</v>
      </c>
      <c r="B33" s="97">
        <v>976</v>
      </c>
      <c r="C33" s="68">
        <v>30936</v>
      </c>
      <c r="D33" s="69">
        <f t="shared" si="4"/>
        <v>31912</v>
      </c>
      <c r="E33" s="70">
        <f t="shared" si="3"/>
        <v>4.7344862936977865</v>
      </c>
      <c r="F33" s="67">
        <v>987</v>
      </c>
      <c r="G33" s="68">
        <v>27114</v>
      </c>
      <c r="H33" s="69">
        <f t="shared" si="5"/>
        <v>28101</v>
      </c>
      <c r="I33" s="70">
        <f t="shared" si="0"/>
        <v>4.7525867696751778</v>
      </c>
      <c r="J33" s="67">
        <f t="shared" si="2"/>
        <v>98.885511651469088</v>
      </c>
      <c r="K33" s="68">
        <f t="shared" si="2"/>
        <v>114.09603894666962</v>
      </c>
      <c r="L33" s="69">
        <f t="shared" si="2"/>
        <v>113.56179495391623</v>
      </c>
      <c r="M33" s="1"/>
      <c r="N33" s="1"/>
      <c r="O33" s="1"/>
      <c r="P33" s="1"/>
      <c r="Q33" s="1"/>
      <c r="R33" s="1"/>
    </row>
    <row r="34" spans="1:18" s="2" customFormat="1" ht="13.5" thickBot="1" x14ac:dyDescent="0.25">
      <c r="A34" s="80" t="s">
        <v>35</v>
      </c>
      <c r="B34" s="98">
        <f>SUM(B32:B33)</f>
        <v>4933</v>
      </c>
      <c r="C34" s="99">
        <f>SUM(C32:C33)</f>
        <v>83330</v>
      </c>
      <c r="D34" s="100">
        <f t="shared" si="4"/>
        <v>88263</v>
      </c>
      <c r="E34" s="107">
        <f t="shared" si="3"/>
        <v>13.094759455397584</v>
      </c>
      <c r="F34" s="98">
        <f>SUM(F32:F33)</f>
        <v>4171</v>
      </c>
      <c r="G34" s="99">
        <f>SUM(G32:G33)</f>
        <v>71219</v>
      </c>
      <c r="H34" s="100">
        <f t="shared" si="5"/>
        <v>75390</v>
      </c>
      <c r="I34" s="101">
        <f t="shared" si="0"/>
        <v>12.750347552251226</v>
      </c>
      <c r="J34" s="72">
        <f t="shared" si="2"/>
        <v>118.26900023975067</v>
      </c>
      <c r="K34" s="73">
        <f t="shared" si="2"/>
        <v>117.0052935312206</v>
      </c>
      <c r="L34" s="74">
        <f t="shared" si="2"/>
        <v>117.07520891364902</v>
      </c>
      <c r="M34" s="1"/>
      <c r="N34" s="1"/>
      <c r="O34" s="1"/>
      <c r="P34" s="1"/>
      <c r="Q34" s="1"/>
      <c r="R34" s="1"/>
    </row>
    <row r="35" spans="1:18" s="2" customFormat="1" ht="13.5" thickTop="1" x14ac:dyDescent="0.2">
      <c r="A35" s="79" t="s">
        <v>36</v>
      </c>
      <c r="B35" s="96">
        <v>82</v>
      </c>
      <c r="C35" s="62">
        <v>40</v>
      </c>
      <c r="D35" s="63">
        <f t="shared" si="4"/>
        <v>122</v>
      </c>
      <c r="E35" s="64">
        <f t="shared" si="3"/>
        <v>1.810000400573859E-2</v>
      </c>
      <c r="F35" s="61">
        <v>81</v>
      </c>
      <c r="G35" s="62">
        <v>16</v>
      </c>
      <c r="H35" s="63">
        <f t="shared" si="5"/>
        <v>97</v>
      </c>
      <c r="I35" s="64">
        <f t="shared" si="0"/>
        <v>1.6405142758567037E-2</v>
      </c>
      <c r="J35" s="61">
        <f t="shared" si="2"/>
        <v>101.23456790123457</v>
      </c>
      <c r="K35" s="62">
        <f t="shared" si="2"/>
        <v>250</v>
      </c>
      <c r="L35" s="63">
        <f t="shared" si="2"/>
        <v>125.77319587628865</v>
      </c>
      <c r="M35" s="1"/>
      <c r="N35" s="1"/>
      <c r="O35" s="1"/>
      <c r="P35" s="1"/>
      <c r="Q35" s="1"/>
      <c r="R35" s="1"/>
    </row>
    <row r="36" spans="1:18" s="2" customFormat="1" x14ac:dyDescent="0.2">
      <c r="A36" s="66" t="s">
        <v>37</v>
      </c>
      <c r="B36" s="97">
        <v>396</v>
      </c>
      <c r="C36" s="68">
        <v>762</v>
      </c>
      <c r="D36" s="69">
        <f t="shared" si="4"/>
        <v>1158</v>
      </c>
      <c r="E36" s="70">
        <f t="shared" si="3"/>
        <v>0.17180167736594498</v>
      </c>
      <c r="F36" s="67">
        <v>445</v>
      </c>
      <c r="G36" s="68">
        <v>813</v>
      </c>
      <c r="H36" s="69">
        <f t="shared" si="5"/>
        <v>1258</v>
      </c>
      <c r="I36" s="70">
        <f t="shared" si="0"/>
        <v>0.21275948031213746</v>
      </c>
      <c r="J36" s="67">
        <f t="shared" si="2"/>
        <v>88.988764044943821</v>
      </c>
      <c r="K36" s="68">
        <f t="shared" si="2"/>
        <v>93.726937269372684</v>
      </c>
      <c r="L36" s="69">
        <f t="shared" si="2"/>
        <v>92.050874403815584</v>
      </c>
      <c r="M36" s="1"/>
      <c r="N36" s="1"/>
      <c r="O36" s="1"/>
      <c r="P36" s="1"/>
      <c r="Q36" s="1"/>
      <c r="R36" s="1"/>
    </row>
    <row r="37" spans="1:18" s="2" customFormat="1" x14ac:dyDescent="0.2">
      <c r="A37" s="66" t="s">
        <v>38</v>
      </c>
      <c r="B37" s="97">
        <v>532</v>
      </c>
      <c r="C37" s="68">
        <v>796</v>
      </c>
      <c r="D37" s="69">
        <f t="shared" si="4"/>
        <v>1328</v>
      </c>
      <c r="E37" s="70">
        <f t="shared" si="3"/>
        <v>0.19702299442312171</v>
      </c>
      <c r="F37" s="67">
        <v>510</v>
      </c>
      <c r="G37" s="68">
        <v>631</v>
      </c>
      <c r="H37" s="69">
        <f t="shared" si="5"/>
        <v>1141</v>
      </c>
      <c r="I37" s="70">
        <f t="shared" si="0"/>
        <v>0.19297183389201017</v>
      </c>
      <c r="J37" s="67">
        <f t="shared" si="2"/>
        <v>104.31372549019609</v>
      </c>
      <c r="K37" s="68">
        <f t="shared" si="2"/>
        <v>126.14896988906497</v>
      </c>
      <c r="L37" s="69">
        <f t="shared" si="2"/>
        <v>116.3891323400526</v>
      </c>
      <c r="M37" s="1"/>
      <c r="N37" s="1"/>
      <c r="O37" s="1"/>
      <c r="P37" s="1"/>
      <c r="Q37" s="1"/>
      <c r="R37" s="1"/>
    </row>
    <row r="38" spans="1:18" s="2" customFormat="1" x14ac:dyDescent="0.2">
      <c r="A38" s="66" t="s">
        <v>39</v>
      </c>
      <c r="B38" s="97">
        <v>73</v>
      </c>
      <c r="C38" s="68">
        <v>84</v>
      </c>
      <c r="D38" s="69">
        <f t="shared" si="4"/>
        <v>157</v>
      </c>
      <c r="E38" s="70">
        <f t="shared" si="3"/>
        <v>2.3292628105745564E-2</v>
      </c>
      <c r="F38" s="67">
        <v>82</v>
      </c>
      <c r="G38" s="68">
        <v>83</v>
      </c>
      <c r="H38" s="69">
        <f t="shared" si="5"/>
        <v>165</v>
      </c>
      <c r="I38" s="70">
        <f t="shared" si="0"/>
        <v>2.7905655207871763E-2</v>
      </c>
      <c r="J38" s="67">
        <f t="shared" si="2"/>
        <v>89.024390243902445</v>
      </c>
      <c r="K38" s="68">
        <f t="shared" si="2"/>
        <v>101.20481927710843</v>
      </c>
      <c r="L38" s="69">
        <f t="shared" si="2"/>
        <v>95.151515151515156</v>
      </c>
      <c r="M38" s="1"/>
      <c r="N38" s="1"/>
      <c r="O38" s="1"/>
      <c r="P38" s="1"/>
      <c r="Q38" s="1"/>
      <c r="R38" s="1"/>
    </row>
    <row r="39" spans="1:18" s="2" customFormat="1" x14ac:dyDescent="0.2">
      <c r="A39" s="66" t="s">
        <v>40</v>
      </c>
      <c r="B39" s="97">
        <v>76</v>
      </c>
      <c r="C39" s="68">
        <v>95</v>
      </c>
      <c r="D39" s="69">
        <f t="shared" si="4"/>
        <v>171</v>
      </c>
      <c r="E39" s="70">
        <f t="shared" si="3"/>
        <v>2.5369677745748352E-2</v>
      </c>
      <c r="F39" s="67">
        <v>142</v>
      </c>
      <c r="G39" s="68">
        <v>97</v>
      </c>
      <c r="H39" s="69">
        <f t="shared" si="5"/>
        <v>239</v>
      </c>
      <c r="I39" s="70">
        <f t="shared" si="0"/>
        <v>4.0420918755644554E-2</v>
      </c>
      <c r="J39" s="67">
        <f t="shared" si="2"/>
        <v>53.521126760563376</v>
      </c>
      <c r="K39" s="68">
        <f t="shared" si="2"/>
        <v>97.9381443298969</v>
      </c>
      <c r="L39" s="69">
        <f t="shared" si="2"/>
        <v>71.54811715481172</v>
      </c>
      <c r="M39" s="1"/>
      <c r="N39" s="1"/>
      <c r="O39" s="1"/>
      <c r="P39" s="1"/>
      <c r="Q39" s="1"/>
      <c r="R39" s="1"/>
    </row>
    <row r="40" spans="1:18" s="2" customFormat="1" x14ac:dyDescent="0.2">
      <c r="A40" s="66" t="s">
        <v>41</v>
      </c>
      <c r="B40" s="97">
        <v>52</v>
      </c>
      <c r="C40" s="68">
        <v>8</v>
      </c>
      <c r="D40" s="69">
        <f t="shared" si="4"/>
        <v>60</v>
      </c>
      <c r="E40" s="70">
        <f t="shared" si="3"/>
        <v>8.9016413142976678E-3</v>
      </c>
      <c r="F40" s="67">
        <v>0</v>
      </c>
      <c r="G40" s="68">
        <v>0</v>
      </c>
      <c r="H40" s="69">
        <f t="shared" si="5"/>
        <v>0</v>
      </c>
      <c r="I40" s="70">
        <f t="shared" si="0"/>
        <v>0</v>
      </c>
      <c r="J40" s="67">
        <f t="shared" si="2"/>
        <v>0</v>
      </c>
      <c r="K40" s="68">
        <f t="shared" si="2"/>
        <v>0</v>
      </c>
      <c r="L40" s="69">
        <f t="shared" si="2"/>
        <v>0</v>
      </c>
      <c r="M40" s="1"/>
      <c r="N40" s="1"/>
      <c r="O40" s="1"/>
      <c r="P40" s="1"/>
      <c r="Q40" s="1"/>
      <c r="R40" s="1"/>
    </row>
    <row r="41" spans="1:18" s="2" customFormat="1" x14ac:dyDescent="0.2">
      <c r="A41" s="66" t="s">
        <v>42</v>
      </c>
      <c r="B41" s="97">
        <v>139</v>
      </c>
      <c r="C41" s="68">
        <v>696</v>
      </c>
      <c r="D41" s="69">
        <f t="shared" si="4"/>
        <v>835</v>
      </c>
      <c r="E41" s="70">
        <f t="shared" si="3"/>
        <v>0.12388117495730921</v>
      </c>
      <c r="F41" s="67">
        <v>155</v>
      </c>
      <c r="G41" s="68">
        <v>539</v>
      </c>
      <c r="H41" s="69">
        <f>F41+G41</f>
        <v>694</v>
      </c>
      <c r="I41" s="70">
        <f t="shared" si="0"/>
        <v>0.11737287705613941</v>
      </c>
      <c r="J41" s="67">
        <f t="shared" si="2"/>
        <v>89.677419354838705</v>
      </c>
      <c r="K41" s="68">
        <f t="shared" si="2"/>
        <v>129.12801484230056</v>
      </c>
      <c r="L41" s="69">
        <f t="shared" si="2"/>
        <v>120.31700288184437</v>
      </c>
      <c r="M41" s="1"/>
      <c r="N41" s="1"/>
      <c r="O41" s="1"/>
      <c r="P41" s="1"/>
      <c r="Q41" s="1"/>
      <c r="R41" s="1"/>
    </row>
    <row r="42" spans="1:18" s="2" customFormat="1" x14ac:dyDescent="0.2">
      <c r="A42" s="66" t="s">
        <v>43</v>
      </c>
      <c r="B42" s="97">
        <v>71</v>
      </c>
      <c r="C42" s="68">
        <v>95</v>
      </c>
      <c r="D42" s="69">
        <f t="shared" si="4"/>
        <v>166</v>
      </c>
      <c r="E42" s="70">
        <f t="shared" si="3"/>
        <v>2.4627874302890214E-2</v>
      </c>
      <c r="F42" s="67">
        <v>46</v>
      </c>
      <c r="G42" s="68">
        <v>52</v>
      </c>
      <c r="H42" s="69">
        <f t="shared" si="5"/>
        <v>98</v>
      </c>
      <c r="I42" s="70">
        <f t="shared" si="0"/>
        <v>1.6574267941645047E-2</v>
      </c>
      <c r="J42" s="67">
        <f t="shared" si="2"/>
        <v>154.34782608695653</v>
      </c>
      <c r="K42" s="68">
        <f t="shared" si="2"/>
        <v>182.69230769230768</v>
      </c>
      <c r="L42" s="69">
        <f t="shared" si="2"/>
        <v>169.38775510204081</v>
      </c>
      <c r="M42" s="1"/>
      <c r="N42" s="1"/>
      <c r="O42" s="1"/>
      <c r="P42" s="1"/>
      <c r="Q42" s="1"/>
      <c r="R42" s="1"/>
    </row>
    <row r="43" spans="1:18" s="2" customFormat="1" x14ac:dyDescent="0.2">
      <c r="A43" s="79" t="s">
        <v>44</v>
      </c>
      <c r="B43" s="97">
        <v>2</v>
      </c>
      <c r="C43" s="68">
        <v>13</v>
      </c>
      <c r="D43" s="69">
        <f t="shared" si="4"/>
        <v>15</v>
      </c>
      <c r="E43" s="70">
        <f t="shared" si="3"/>
        <v>2.225410328574417E-3</v>
      </c>
      <c r="F43" s="67">
        <v>4</v>
      </c>
      <c r="G43" s="68">
        <v>7</v>
      </c>
      <c r="H43" s="69">
        <f t="shared" si="5"/>
        <v>11</v>
      </c>
      <c r="I43" s="70">
        <f t="shared" si="0"/>
        <v>1.8603770138581174E-3</v>
      </c>
      <c r="J43" s="67">
        <f t="shared" si="2"/>
        <v>50</v>
      </c>
      <c r="K43" s="68">
        <f t="shared" si="2"/>
        <v>185.71428571428572</v>
      </c>
      <c r="L43" s="69">
        <f t="shared" si="2"/>
        <v>136.36363636363635</v>
      </c>
      <c r="M43" s="1"/>
      <c r="N43" s="1"/>
      <c r="O43" s="1"/>
      <c r="P43" s="1"/>
      <c r="Q43" s="1"/>
      <c r="R43" s="1"/>
    </row>
    <row r="44" spans="1:18" s="2" customFormat="1" ht="13.5" thickBot="1" x14ac:dyDescent="0.25">
      <c r="A44" s="80" t="s">
        <v>45</v>
      </c>
      <c r="B44" s="112">
        <f>SUM(B35:B43)</f>
        <v>1423</v>
      </c>
      <c r="C44" s="113">
        <f>SUM(C35:C43)</f>
        <v>2589</v>
      </c>
      <c r="D44" s="114">
        <f t="shared" si="4"/>
        <v>4012</v>
      </c>
      <c r="E44" s="115">
        <f t="shared" si="3"/>
        <v>0.59522308254937073</v>
      </c>
      <c r="F44" s="116">
        <f>SUM(F35:F43)</f>
        <v>1465</v>
      </c>
      <c r="G44" s="117">
        <f>SUM(G35:G43)</f>
        <v>2238</v>
      </c>
      <c r="H44" s="114">
        <f t="shared" si="5"/>
        <v>3703</v>
      </c>
      <c r="I44" s="115">
        <f t="shared" si="0"/>
        <v>0.62627055293787359</v>
      </c>
      <c r="J44" s="72">
        <f t="shared" si="2"/>
        <v>97.13310580204778</v>
      </c>
      <c r="K44" s="73">
        <f t="shared" si="2"/>
        <v>115.68364611260054</v>
      </c>
      <c r="L44" s="74">
        <f t="shared" si="2"/>
        <v>108.34458547123953</v>
      </c>
      <c r="M44" s="1"/>
      <c r="N44" s="1"/>
      <c r="O44" s="1"/>
      <c r="P44" s="1"/>
      <c r="Q44" s="1"/>
      <c r="R44" s="1"/>
    </row>
    <row r="45" spans="1:18" s="1" customFormat="1" ht="6" customHeight="1" thickTop="1" thickBot="1" x14ac:dyDescent="0.25">
      <c r="A45" s="85"/>
      <c r="B45" s="86"/>
      <c r="C45" s="86"/>
      <c r="D45" s="86"/>
      <c r="E45" s="87"/>
      <c r="F45" s="86"/>
      <c r="G45" s="86"/>
      <c r="H45" s="86"/>
      <c r="I45" s="87"/>
      <c r="J45" s="86"/>
      <c r="K45" s="86"/>
      <c r="L45" s="86"/>
    </row>
    <row r="46" spans="1:18" s="2" customFormat="1" ht="14.25" thickTop="1" thickBot="1" x14ac:dyDescent="0.25">
      <c r="A46" s="88" t="s">
        <v>137</v>
      </c>
      <c r="B46" s="89">
        <f>B44+B34+B31+B30+B29+B21+B18+B17+B8</f>
        <v>49280</v>
      </c>
      <c r="C46" s="90">
        <f>C44+C34+C31+C30+C29+C21+C18+C17+C8</f>
        <v>624753</v>
      </c>
      <c r="D46" s="91">
        <f>B46+C46</f>
        <v>674033</v>
      </c>
      <c r="E46" s="92">
        <f>E44+E34+E31+E30+E29+E21+E18+E17+E8</f>
        <v>100.00000000000001</v>
      </c>
      <c r="F46" s="89">
        <f>F44+F34+F31+F30+F29+F21+F18+F17+F8</f>
        <v>46985</v>
      </c>
      <c r="G46" s="90">
        <f>G44+G34+G31+G30+G29+G21+G18+G17+G8</f>
        <v>544293</v>
      </c>
      <c r="H46" s="91">
        <f t="shared" si="5"/>
        <v>591278</v>
      </c>
      <c r="I46" s="92">
        <f>I44+I34+I31+I30+I29+I21+I18+I17+I8</f>
        <v>100</v>
      </c>
      <c r="J46" s="93">
        <f t="shared" si="2"/>
        <v>104.88453761838885</v>
      </c>
      <c r="K46" s="94">
        <f t="shared" si="2"/>
        <v>114.78247928964731</v>
      </c>
      <c r="L46" s="95">
        <f t="shared" si="2"/>
        <v>113.99595452562077</v>
      </c>
      <c r="M46" s="1"/>
      <c r="N46" s="1"/>
      <c r="O46" s="1"/>
      <c r="P46" s="1"/>
      <c r="Q46" s="1"/>
      <c r="R46" s="1"/>
    </row>
    <row r="47" spans="1:18" s="2" customFormat="1" ht="13.5" thickTop="1" x14ac:dyDescent="0.2">
      <c r="A47" s="3"/>
      <c r="B47" s="3"/>
      <c r="C47" s="3"/>
      <c r="D47" s="4"/>
      <c r="E47" s="1"/>
      <c r="F47" s="1"/>
      <c r="G47" s="1"/>
      <c r="H47" s="5"/>
      <c r="I47" s="1"/>
      <c r="J47" s="6"/>
      <c r="K47" s="6"/>
      <c r="L47" s="6"/>
      <c r="M47" s="1"/>
      <c r="N47" s="1"/>
      <c r="O47" s="1"/>
      <c r="P47" s="1"/>
      <c r="Q47" s="1"/>
      <c r="R47" s="1"/>
    </row>
    <row r="48" spans="1:18" s="2" customFormat="1" x14ac:dyDescent="0.2">
      <c r="A48" s="3"/>
      <c r="B48" s="3"/>
      <c r="C48" s="3"/>
      <c r="D48" s="4"/>
      <c r="E48" s="1"/>
      <c r="F48" s="1"/>
      <c r="G48" s="1"/>
      <c r="H48" s="5"/>
      <c r="I48" s="1"/>
      <c r="J48" s="6"/>
      <c r="K48" s="6"/>
      <c r="L48" s="6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3"/>
      <c r="D49" s="4"/>
      <c r="E49" s="1"/>
      <c r="F49" s="1"/>
      <c r="G49" s="1"/>
      <c r="H49" s="5"/>
      <c r="I49" s="1"/>
      <c r="J49" s="6"/>
      <c r="K49" s="6"/>
      <c r="L49" s="6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3"/>
      <c r="D50" s="4"/>
      <c r="E50" s="1"/>
      <c r="F50" s="1"/>
      <c r="G50" s="1"/>
      <c r="H50" s="5"/>
      <c r="I50" s="1"/>
      <c r="J50" s="6"/>
      <c r="K50" s="6"/>
      <c r="L50" s="6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3"/>
      <c r="D51" s="4"/>
      <c r="E51" s="1"/>
      <c r="F51" s="1"/>
      <c r="G51" s="1"/>
      <c r="H51" s="5"/>
      <c r="I51" s="1"/>
      <c r="J51" s="6"/>
      <c r="K51" s="6"/>
      <c r="L51" s="6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3"/>
      <c r="D52" s="4"/>
      <c r="E52" s="1"/>
      <c r="F52" s="1"/>
      <c r="G52" s="1"/>
      <c r="H52" s="5"/>
      <c r="I52" s="1"/>
      <c r="J52" s="6"/>
      <c r="K52" s="6"/>
      <c r="L52" s="6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3"/>
      <c r="D53" s="4"/>
      <c r="E53" s="1"/>
      <c r="F53" s="1"/>
      <c r="G53" s="1"/>
      <c r="H53" s="5"/>
      <c r="I53" s="1"/>
      <c r="J53" s="6"/>
      <c r="K53" s="6"/>
      <c r="L53" s="6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3"/>
      <c r="D54" s="4"/>
      <c r="E54" s="1"/>
      <c r="F54" s="1"/>
      <c r="G54" s="1"/>
      <c r="H54" s="5"/>
      <c r="I54" s="1"/>
      <c r="J54" s="6"/>
      <c r="K54" s="6"/>
      <c r="L54" s="6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3"/>
      <c r="D55" s="4"/>
      <c r="E55" s="1"/>
      <c r="F55" s="1"/>
      <c r="G55" s="1"/>
      <c r="H55" s="5"/>
      <c r="I55" s="1"/>
      <c r="J55" s="6"/>
      <c r="K55" s="6"/>
      <c r="L55" s="6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3"/>
      <c r="D56" s="4"/>
      <c r="E56" s="1"/>
      <c r="F56" s="1"/>
      <c r="G56" s="1"/>
      <c r="H56" s="5"/>
      <c r="I56" s="1"/>
      <c r="J56" s="6"/>
      <c r="K56" s="6"/>
      <c r="L56" s="6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3"/>
      <c r="D57" s="4"/>
      <c r="E57" s="1"/>
      <c r="F57" s="1"/>
      <c r="G57" s="1"/>
      <c r="H57" s="5"/>
      <c r="I57" s="1"/>
      <c r="J57" s="6"/>
      <c r="K57" s="6"/>
      <c r="L57" s="6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3"/>
      <c r="D58" s="4"/>
      <c r="E58" s="1"/>
      <c r="F58" s="1"/>
      <c r="G58" s="1"/>
      <c r="H58" s="5"/>
      <c r="I58" s="1"/>
      <c r="J58" s="6"/>
      <c r="K58" s="6"/>
      <c r="L58" s="6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3"/>
      <c r="D59" s="4"/>
      <c r="E59" s="1"/>
      <c r="F59" s="1"/>
      <c r="G59" s="1"/>
      <c r="H59" s="5"/>
      <c r="I59" s="1"/>
      <c r="J59" s="6"/>
      <c r="K59" s="6"/>
      <c r="L59" s="6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3"/>
      <c r="D60" s="4"/>
      <c r="E60" s="1"/>
      <c r="F60" s="1"/>
      <c r="G60" s="1"/>
      <c r="H60" s="8"/>
      <c r="I60" s="1"/>
      <c r="J60" s="6"/>
      <c r="K60" s="6"/>
      <c r="L60" s="6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3"/>
      <c r="D61" s="4"/>
      <c r="E61" s="1"/>
      <c r="F61" s="1"/>
      <c r="G61" s="1"/>
      <c r="H61" s="8"/>
      <c r="I61" s="1"/>
      <c r="J61" s="6"/>
      <c r="K61" s="6"/>
      <c r="L61" s="6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3"/>
      <c r="D62" s="4"/>
      <c r="E62" s="1"/>
      <c r="F62" s="1"/>
      <c r="G62" s="1"/>
      <c r="H62" s="8"/>
      <c r="I62" s="1"/>
      <c r="J62" s="6"/>
      <c r="K62" s="6"/>
      <c r="L62" s="6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3"/>
      <c r="D63" s="4"/>
      <c r="E63" s="1"/>
      <c r="F63" s="1"/>
      <c r="G63" s="1"/>
      <c r="H63" s="8"/>
      <c r="I63" s="1"/>
      <c r="J63" s="6"/>
      <c r="K63" s="6"/>
      <c r="L63" s="6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3"/>
      <c r="D64" s="4"/>
      <c r="E64" s="1"/>
      <c r="F64" s="1"/>
      <c r="G64" s="1"/>
      <c r="H64" s="8"/>
      <c r="I64" s="1"/>
      <c r="J64" s="6"/>
      <c r="K64" s="6"/>
      <c r="L64" s="6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3"/>
      <c r="D65" s="4"/>
      <c r="E65" s="1"/>
      <c r="F65" s="1"/>
      <c r="G65" s="1"/>
      <c r="H65" s="8"/>
      <c r="I65" s="1"/>
      <c r="J65" s="6"/>
      <c r="K65" s="6"/>
      <c r="L65" s="6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3"/>
      <c r="D66" s="4"/>
      <c r="E66" s="1"/>
      <c r="F66" s="1"/>
      <c r="G66" s="1"/>
      <c r="H66" s="8"/>
      <c r="I66" s="1"/>
      <c r="J66" s="6"/>
      <c r="K66" s="6"/>
      <c r="L66" s="6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3"/>
      <c r="D67" s="4"/>
      <c r="E67" s="1"/>
      <c r="F67" s="1"/>
      <c r="G67" s="1"/>
      <c r="H67" s="8"/>
      <c r="I67" s="1"/>
      <c r="J67" s="6"/>
      <c r="K67" s="6"/>
      <c r="L67" s="6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3"/>
      <c r="D68" s="4"/>
      <c r="E68" s="1"/>
      <c r="F68" s="1"/>
      <c r="G68" s="1"/>
      <c r="H68" s="8"/>
      <c r="I68" s="1"/>
      <c r="J68" s="6"/>
      <c r="K68" s="6"/>
      <c r="L68" s="6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3"/>
      <c r="D69" s="4"/>
      <c r="E69" s="1"/>
      <c r="F69" s="1"/>
      <c r="G69" s="1"/>
      <c r="H69" s="8"/>
      <c r="I69" s="1"/>
      <c r="J69" s="6"/>
      <c r="K69" s="6"/>
      <c r="L69" s="6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3"/>
      <c r="D70" s="4"/>
      <c r="E70" s="1"/>
      <c r="F70" s="1"/>
      <c r="G70" s="1"/>
      <c r="H70" s="8"/>
      <c r="I70" s="1"/>
      <c r="J70" s="6"/>
      <c r="K70" s="6"/>
      <c r="L70" s="6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3"/>
      <c r="D71" s="4"/>
      <c r="E71" s="1"/>
      <c r="F71" s="1"/>
      <c r="G71" s="1"/>
      <c r="H71" s="8"/>
      <c r="I71" s="1"/>
      <c r="J71" s="6"/>
      <c r="K71" s="6"/>
      <c r="L71" s="6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3"/>
      <c r="D72" s="4"/>
      <c r="E72" s="1"/>
      <c r="F72" s="1"/>
      <c r="G72" s="1"/>
      <c r="H72" s="8"/>
      <c r="I72" s="1"/>
      <c r="J72" s="6"/>
      <c r="K72" s="6"/>
      <c r="L72" s="6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3"/>
      <c r="D73" s="4"/>
      <c r="E73" s="1"/>
      <c r="F73" s="1"/>
      <c r="G73" s="1"/>
      <c r="H73" s="8"/>
      <c r="I73" s="1"/>
    </row>
    <row r="74" spans="1:18" x14ac:dyDescent="0.2">
      <c r="A74" s="9"/>
      <c r="B74" s="9"/>
      <c r="C74" s="9"/>
      <c r="D74" s="10"/>
      <c r="H74" s="8"/>
    </row>
    <row r="75" spans="1:18" x14ac:dyDescent="0.2">
      <c r="A75" s="9"/>
      <c r="B75" s="9"/>
      <c r="C75" s="9"/>
      <c r="D75" s="10"/>
      <c r="H75" s="8"/>
    </row>
    <row r="76" spans="1:18" x14ac:dyDescent="0.2">
      <c r="A76" s="9"/>
      <c r="B76" s="9"/>
      <c r="C76" s="9"/>
      <c r="D76" s="10"/>
      <c r="H76" s="8"/>
    </row>
    <row r="77" spans="1:18" x14ac:dyDescent="0.2">
      <c r="A77" s="9"/>
      <c r="B77" s="9"/>
      <c r="C77" s="9"/>
      <c r="D77" s="10"/>
      <c r="H77" s="8"/>
    </row>
    <row r="78" spans="1:18" x14ac:dyDescent="0.2">
      <c r="A78" s="9"/>
      <c r="B78" s="9"/>
      <c r="C78" s="9"/>
      <c r="D78" s="10"/>
      <c r="H78" s="8"/>
    </row>
    <row r="79" spans="1:18" x14ac:dyDescent="0.2">
      <c r="A79" s="9"/>
      <c r="B79" s="9"/>
      <c r="C79" s="9"/>
      <c r="D79" s="10"/>
      <c r="H79" s="8"/>
    </row>
    <row r="80" spans="1:18" x14ac:dyDescent="0.2">
      <c r="A80" s="9"/>
      <c r="B80" s="9"/>
      <c r="C80" s="9"/>
      <c r="D80" s="10"/>
      <c r="H80" s="8"/>
    </row>
    <row r="81" spans="1:8" x14ac:dyDescent="0.2">
      <c r="A81" s="9"/>
      <c r="B81" s="9"/>
      <c r="C81" s="9"/>
      <c r="D81" s="10"/>
      <c r="H81" s="8"/>
    </row>
    <row r="82" spans="1:8" x14ac:dyDescent="0.2">
      <c r="A82" s="9"/>
      <c r="B82" s="9"/>
      <c r="C82" s="9"/>
      <c r="D82" s="10"/>
      <c r="H82" s="8"/>
    </row>
    <row r="83" spans="1:8" x14ac:dyDescent="0.2">
      <c r="A83" s="9"/>
      <c r="B83" s="9"/>
      <c r="C83" s="9"/>
      <c r="D83" s="10"/>
      <c r="H83" s="8"/>
    </row>
    <row r="84" spans="1:8" x14ac:dyDescent="0.2">
      <c r="A84" s="9"/>
      <c r="B84" s="9"/>
      <c r="C84" s="9"/>
      <c r="D84" s="10"/>
      <c r="H84" s="8"/>
    </row>
    <row r="85" spans="1:8" x14ac:dyDescent="0.2">
      <c r="A85" s="9"/>
      <c r="B85" s="9"/>
      <c r="C85" s="9"/>
      <c r="D85" s="10"/>
      <c r="H85" s="8"/>
    </row>
    <row r="86" spans="1:8" x14ac:dyDescent="0.2">
      <c r="A86" s="9"/>
      <c r="B86" s="9"/>
      <c r="C86" s="9"/>
      <c r="D86" s="10"/>
      <c r="H86" s="8"/>
    </row>
    <row r="87" spans="1:8" x14ac:dyDescent="0.2">
      <c r="A87" s="9"/>
      <c r="B87" s="9"/>
      <c r="C87" s="9"/>
      <c r="D87" s="10"/>
      <c r="H87" s="8"/>
    </row>
    <row r="88" spans="1:8" x14ac:dyDescent="0.2">
      <c r="A88" s="9"/>
      <c r="B88" s="9"/>
      <c r="C88" s="9"/>
      <c r="D88" s="10"/>
      <c r="H88" s="8"/>
    </row>
    <row r="89" spans="1:8" x14ac:dyDescent="0.2">
      <c r="A89" s="9"/>
      <c r="B89" s="9"/>
      <c r="C89" s="9"/>
      <c r="D89" s="10"/>
      <c r="H89" s="8"/>
    </row>
    <row r="90" spans="1:8" x14ac:dyDescent="0.2">
      <c r="A90" s="9"/>
      <c r="B90" s="9"/>
      <c r="C90" s="9"/>
      <c r="D90" s="10"/>
      <c r="H90" s="8"/>
    </row>
    <row r="91" spans="1:8" x14ac:dyDescent="0.2">
      <c r="A91" s="9"/>
      <c r="B91" s="9"/>
      <c r="C91" s="9"/>
      <c r="D91" s="10"/>
      <c r="H91" s="8"/>
    </row>
    <row r="92" spans="1:8" x14ac:dyDescent="0.2">
      <c r="A92" s="9"/>
      <c r="B92" s="9"/>
      <c r="C92" s="9"/>
      <c r="D92" s="10"/>
      <c r="H92" s="8"/>
    </row>
    <row r="93" spans="1:8" x14ac:dyDescent="0.2">
      <c r="A93" s="9"/>
      <c r="B93" s="9"/>
      <c r="C93" s="9"/>
      <c r="D93" s="10"/>
      <c r="H93" s="8"/>
    </row>
    <row r="94" spans="1:8" x14ac:dyDescent="0.2">
      <c r="A94" s="9"/>
      <c r="B94" s="9"/>
      <c r="C94" s="9"/>
      <c r="D94" s="10"/>
      <c r="H94" s="8"/>
    </row>
    <row r="95" spans="1:8" x14ac:dyDescent="0.2">
      <c r="A95" s="9"/>
      <c r="B95" s="9"/>
      <c r="C95" s="9"/>
      <c r="D95" s="10"/>
      <c r="H95" s="8"/>
    </row>
    <row r="96" spans="1:8" x14ac:dyDescent="0.2">
      <c r="A96" s="9"/>
      <c r="B96" s="9"/>
      <c r="C96" s="9"/>
      <c r="D96" s="10"/>
      <c r="H96" s="8"/>
    </row>
    <row r="97" spans="1:8" x14ac:dyDescent="0.2">
      <c r="A97" s="9"/>
      <c r="B97" s="9"/>
      <c r="C97" s="9"/>
      <c r="D97" s="10"/>
      <c r="H97" s="8"/>
    </row>
    <row r="98" spans="1:8" x14ac:dyDescent="0.2">
      <c r="A98" s="9"/>
      <c r="B98" s="9"/>
      <c r="C98" s="9"/>
      <c r="D98" s="10"/>
      <c r="H98" s="8"/>
    </row>
    <row r="99" spans="1:8" x14ac:dyDescent="0.2">
      <c r="A99" s="9"/>
      <c r="B99" s="9"/>
      <c r="C99" s="9"/>
      <c r="D99" s="10"/>
      <c r="H99" s="8"/>
    </row>
    <row r="100" spans="1:8" x14ac:dyDescent="0.2">
      <c r="A100" s="9"/>
      <c r="B100" s="9"/>
      <c r="C100" s="9"/>
      <c r="D100" s="10"/>
      <c r="H100" s="8"/>
    </row>
    <row r="101" spans="1:8" x14ac:dyDescent="0.2">
      <c r="A101" s="9"/>
      <c r="B101" s="9"/>
      <c r="C101" s="9"/>
      <c r="D101" s="10"/>
      <c r="H101" s="8"/>
    </row>
    <row r="102" spans="1:8" x14ac:dyDescent="0.2">
      <c r="A102" s="9"/>
      <c r="B102" s="9"/>
      <c r="C102" s="9"/>
      <c r="D102" s="10"/>
      <c r="H102" s="8"/>
    </row>
    <row r="103" spans="1:8" x14ac:dyDescent="0.2">
      <c r="A103" s="9"/>
      <c r="B103" s="9"/>
      <c r="C103" s="9"/>
      <c r="D103" s="10"/>
      <c r="H103" s="8"/>
    </row>
    <row r="104" spans="1:8" x14ac:dyDescent="0.2">
      <c r="A104" s="9"/>
      <c r="B104" s="9"/>
      <c r="C104" s="9"/>
      <c r="D104" s="10"/>
      <c r="H104" s="8"/>
    </row>
    <row r="105" spans="1:8" x14ac:dyDescent="0.2">
      <c r="A105" s="9"/>
      <c r="B105" s="9"/>
      <c r="C105" s="9"/>
      <c r="D105" s="10"/>
      <c r="H105" s="8"/>
    </row>
    <row r="106" spans="1:8" x14ac:dyDescent="0.2">
      <c r="A106" s="9"/>
      <c r="B106" s="9"/>
      <c r="C106" s="9"/>
      <c r="D106" s="10"/>
      <c r="H106" s="8"/>
    </row>
    <row r="107" spans="1:8" x14ac:dyDescent="0.2">
      <c r="A107" s="9"/>
      <c r="B107" s="9"/>
      <c r="C107" s="9"/>
      <c r="D107" s="10"/>
      <c r="H107" s="8"/>
    </row>
    <row r="108" spans="1:8" x14ac:dyDescent="0.2">
      <c r="A108" s="9"/>
      <c r="B108" s="9"/>
      <c r="C108" s="9"/>
      <c r="D108" s="10"/>
      <c r="H108" s="8"/>
    </row>
    <row r="109" spans="1:8" x14ac:dyDescent="0.2">
      <c r="A109" s="9"/>
      <c r="B109" s="9"/>
      <c r="C109" s="9"/>
      <c r="D109" s="10"/>
      <c r="H109" s="8"/>
    </row>
    <row r="110" spans="1:8" x14ac:dyDescent="0.2">
      <c r="A110" s="9"/>
      <c r="B110" s="9"/>
      <c r="C110" s="9"/>
      <c r="D110" s="10"/>
      <c r="H110" s="8"/>
    </row>
    <row r="111" spans="1:8" x14ac:dyDescent="0.2">
      <c r="A111" s="9"/>
      <c r="B111" s="9"/>
      <c r="C111" s="9"/>
      <c r="D111" s="10"/>
      <c r="H111" s="8"/>
    </row>
    <row r="112" spans="1:8" x14ac:dyDescent="0.2">
      <c r="A112" s="9"/>
      <c r="B112" s="9"/>
      <c r="C112" s="9"/>
      <c r="D112" s="10"/>
      <c r="H112" s="8"/>
    </row>
    <row r="113" spans="1:8" x14ac:dyDescent="0.2">
      <c r="A113" s="9"/>
      <c r="B113" s="9"/>
      <c r="C113" s="9"/>
      <c r="D113" s="10"/>
      <c r="H113" s="8"/>
    </row>
    <row r="114" spans="1:8" x14ac:dyDescent="0.2">
      <c r="A114" s="9"/>
      <c r="B114" s="9"/>
      <c r="C114" s="9"/>
      <c r="D114" s="10"/>
      <c r="H114" s="8"/>
    </row>
    <row r="115" spans="1:8" x14ac:dyDescent="0.2">
      <c r="A115" s="9"/>
      <c r="B115" s="9"/>
      <c r="C115" s="9"/>
      <c r="D115" s="10"/>
      <c r="H115" s="8"/>
    </row>
    <row r="116" spans="1:8" x14ac:dyDescent="0.2">
      <c r="A116" s="9"/>
      <c r="B116" s="9"/>
      <c r="C116" s="9"/>
      <c r="D116" s="10"/>
      <c r="H116" s="8"/>
    </row>
    <row r="117" spans="1:8" x14ac:dyDescent="0.2">
      <c r="A117" s="9"/>
      <c r="B117" s="9"/>
      <c r="C117" s="9"/>
      <c r="D117" s="10"/>
      <c r="H117" s="8"/>
    </row>
    <row r="118" spans="1:8" x14ac:dyDescent="0.2">
      <c r="A118" s="9"/>
      <c r="B118" s="9"/>
      <c r="C118" s="9"/>
      <c r="D118" s="10"/>
      <c r="H118" s="8"/>
    </row>
    <row r="119" spans="1:8" x14ac:dyDescent="0.2">
      <c r="A119" s="9"/>
      <c r="B119" s="9"/>
      <c r="C119" s="9"/>
      <c r="D119" s="10"/>
      <c r="H119" s="8"/>
    </row>
    <row r="120" spans="1:8" x14ac:dyDescent="0.2">
      <c r="A120" s="9"/>
      <c r="B120" s="9"/>
      <c r="C120" s="9"/>
      <c r="D120" s="10"/>
      <c r="H120" s="8"/>
    </row>
    <row r="121" spans="1:8" x14ac:dyDescent="0.2">
      <c r="A121" s="9"/>
      <c r="B121" s="9"/>
      <c r="C121" s="9"/>
      <c r="D121" s="10"/>
      <c r="H121" s="8"/>
    </row>
    <row r="122" spans="1:8" x14ac:dyDescent="0.2">
      <c r="A122" s="9"/>
      <c r="B122" s="9"/>
      <c r="C122" s="9"/>
      <c r="D122" s="10"/>
      <c r="H122" s="8"/>
    </row>
    <row r="123" spans="1:8" x14ac:dyDescent="0.2">
      <c r="A123" s="9"/>
      <c r="B123" s="9"/>
      <c r="C123" s="9"/>
      <c r="D123" s="10"/>
      <c r="H123" s="8"/>
    </row>
    <row r="124" spans="1:8" x14ac:dyDescent="0.2">
      <c r="A124" s="9"/>
      <c r="B124" s="9"/>
      <c r="C124" s="9"/>
      <c r="D124" s="10"/>
      <c r="H124" s="8"/>
    </row>
    <row r="125" spans="1:8" x14ac:dyDescent="0.2">
      <c r="A125" s="9"/>
      <c r="B125" s="9"/>
      <c r="C125" s="9"/>
      <c r="D125" s="10"/>
      <c r="H125" s="8"/>
    </row>
    <row r="126" spans="1:8" x14ac:dyDescent="0.2">
      <c r="A126" s="9"/>
      <c r="B126" s="9"/>
      <c r="C126" s="9"/>
      <c r="D126" s="10"/>
      <c r="H126" s="8"/>
    </row>
    <row r="127" spans="1:8" x14ac:dyDescent="0.2">
      <c r="A127" s="9"/>
      <c r="B127" s="9"/>
      <c r="C127" s="9"/>
      <c r="D127" s="10"/>
      <c r="H127" s="8"/>
    </row>
    <row r="128" spans="1:8" x14ac:dyDescent="0.2">
      <c r="A128" s="9"/>
      <c r="B128" s="9"/>
      <c r="C128" s="9"/>
      <c r="D128" s="10"/>
      <c r="H128" s="8"/>
    </row>
    <row r="129" spans="1:8" x14ac:dyDescent="0.2">
      <c r="A129" s="9"/>
      <c r="B129" s="9"/>
      <c r="C129" s="9"/>
      <c r="D129" s="10"/>
      <c r="H129" s="8"/>
    </row>
    <row r="130" spans="1:8" x14ac:dyDescent="0.2">
      <c r="A130" s="9"/>
      <c r="B130" s="9"/>
      <c r="C130" s="9"/>
      <c r="D130" s="10"/>
      <c r="H130" s="8"/>
    </row>
    <row r="131" spans="1:8" x14ac:dyDescent="0.2">
      <c r="A131" s="9"/>
      <c r="B131" s="9"/>
      <c r="C131" s="9"/>
      <c r="D131" s="10"/>
      <c r="H131" s="8"/>
    </row>
    <row r="132" spans="1:8" x14ac:dyDescent="0.2">
      <c r="A132" s="9"/>
      <c r="B132" s="9"/>
      <c r="C132" s="9"/>
      <c r="D132" s="10"/>
      <c r="H132" s="8"/>
    </row>
    <row r="133" spans="1:8" x14ac:dyDescent="0.2">
      <c r="A133" s="9"/>
      <c r="B133" s="9"/>
      <c r="C133" s="9"/>
      <c r="D133" s="10"/>
      <c r="H133" s="8"/>
    </row>
    <row r="134" spans="1:8" x14ac:dyDescent="0.2">
      <c r="A134" s="9"/>
      <c r="B134" s="9"/>
      <c r="C134" s="9"/>
      <c r="D134" s="10"/>
      <c r="H134" s="8"/>
    </row>
    <row r="135" spans="1:8" x14ac:dyDescent="0.2">
      <c r="A135" s="9"/>
      <c r="B135" s="9"/>
      <c r="C135" s="9"/>
      <c r="D135" s="10"/>
      <c r="H135" s="8"/>
    </row>
    <row r="136" spans="1:8" x14ac:dyDescent="0.2">
      <c r="A136" s="9"/>
      <c r="B136" s="9"/>
      <c r="C136" s="9"/>
      <c r="D136" s="10"/>
      <c r="H136" s="8"/>
    </row>
    <row r="137" spans="1:8" x14ac:dyDescent="0.2">
      <c r="A137" s="9"/>
      <c r="B137" s="9"/>
      <c r="C137" s="9"/>
      <c r="D137" s="10"/>
      <c r="H137" s="8"/>
    </row>
    <row r="138" spans="1:8" x14ac:dyDescent="0.2">
      <c r="A138" s="9"/>
      <c r="B138" s="9"/>
      <c r="C138" s="9"/>
      <c r="D138" s="10"/>
      <c r="H138" s="8"/>
    </row>
    <row r="139" spans="1:8" x14ac:dyDescent="0.2">
      <c r="A139" s="9"/>
      <c r="B139" s="9"/>
      <c r="C139" s="9"/>
      <c r="D139" s="10"/>
      <c r="H139" s="8"/>
    </row>
    <row r="140" spans="1:8" x14ac:dyDescent="0.2">
      <c r="A140" s="9"/>
      <c r="B140" s="9"/>
      <c r="C140" s="9"/>
      <c r="D140" s="10"/>
      <c r="H140" s="8"/>
    </row>
    <row r="141" spans="1:8" x14ac:dyDescent="0.2">
      <c r="A141" s="9"/>
      <c r="B141" s="9"/>
      <c r="C141" s="9"/>
      <c r="D141" s="10"/>
      <c r="H141" s="8"/>
    </row>
    <row r="142" spans="1:8" x14ac:dyDescent="0.2">
      <c r="A142" s="9"/>
      <c r="B142" s="9"/>
      <c r="C142" s="9"/>
      <c r="D142" s="10"/>
      <c r="H142" s="8"/>
    </row>
    <row r="143" spans="1:8" x14ac:dyDescent="0.2">
      <c r="A143" s="9"/>
      <c r="B143" s="9"/>
      <c r="C143" s="9"/>
      <c r="D143" s="10"/>
      <c r="H143" s="8"/>
    </row>
    <row r="144" spans="1:8" x14ac:dyDescent="0.2">
      <c r="D144" s="10"/>
      <c r="H144" s="8"/>
    </row>
    <row r="145" spans="4:8" x14ac:dyDescent="0.2">
      <c r="D145" s="10"/>
      <c r="H145" s="8"/>
    </row>
    <row r="146" spans="4:8" x14ac:dyDescent="0.2">
      <c r="D146" s="10"/>
      <c r="H146" s="8"/>
    </row>
    <row r="147" spans="4:8" x14ac:dyDescent="0.2">
      <c r="D147" s="10"/>
      <c r="H147" s="8"/>
    </row>
    <row r="148" spans="4:8" x14ac:dyDescent="0.2">
      <c r="D148" s="10"/>
      <c r="H148" s="8"/>
    </row>
    <row r="149" spans="4:8" x14ac:dyDescent="0.2">
      <c r="D149" s="10"/>
      <c r="H149" s="8"/>
    </row>
    <row r="150" spans="4:8" x14ac:dyDescent="0.2">
      <c r="D150" s="10"/>
      <c r="H150" s="8"/>
    </row>
    <row r="151" spans="4:8" x14ac:dyDescent="0.2">
      <c r="D151" s="10"/>
      <c r="H151" s="8"/>
    </row>
    <row r="152" spans="4:8" x14ac:dyDescent="0.2">
      <c r="D152" s="10"/>
      <c r="H152" s="8"/>
    </row>
    <row r="153" spans="4:8" x14ac:dyDescent="0.2">
      <c r="D153" s="10"/>
      <c r="H153" s="8"/>
    </row>
    <row r="154" spans="4:8" x14ac:dyDescent="0.2">
      <c r="D154" s="10"/>
      <c r="H154" s="8"/>
    </row>
    <row r="155" spans="4:8" x14ac:dyDescent="0.2">
      <c r="D155" s="10"/>
      <c r="H155" s="8"/>
    </row>
    <row r="156" spans="4:8" x14ac:dyDescent="0.2">
      <c r="D156" s="10"/>
      <c r="H156" s="8"/>
    </row>
    <row r="157" spans="4:8" x14ac:dyDescent="0.2">
      <c r="D157" s="10"/>
      <c r="H157" s="8"/>
    </row>
    <row r="158" spans="4:8" x14ac:dyDescent="0.2">
      <c r="D158" s="10"/>
      <c r="H158" s="8"/>
    </row>
    <row r="159" spans="4:8" x14ac:dyDescent="0.2">
      <c r="D159" s="10"/>
      <c r="H159" s="8"/>
    </row>
    <row r="160" spans="4:8" x14ac:dyDescent="0.2">
      <c r="D160" s="10"/>
      <c r="H160" s="8"/>
    </row>
    <row r="161" spans="4:8" x14ac:dyDescent="0.2">
      <c r="D161" s="10"/>
      <c r="H161" s="8"/>
    </row>
    <row r="162" spans="4:8" x14ac:dyDescent="0.2">
      <c r="D162" s="10"/>
      <c r="H162" s="8"/>
    </row>
    <row r="163" spans="4:8" x14ac:dyDescent="0.2">
      <c r="D163" s="10"/>
      <c r="H163" s="8"/>
    </row>
    <row r="164" spans="4:8" x14ac:dyDescent="0.2">
      <c r="D164" s="10"/>
      <c r="H164" s="8"/>
    </row>
    <row r="165" spans="4:8" x14ac:dyDescent="0.2">
      <c r="D165" s="10"/>
      <c r="H165" s="8"/>
    </row>
    <row r="166" spans="4:8" x14ac:dyDescent="0.2">
      <c r="D166" s="10"/>
      <c r="H166" s="8"/>
    </row>
    <row r="167" spans="4:8" x14ac:dyDescent="0.2">
      <c r="D167" s="10"/>
      <c r="H167" s="8"/>
    </row>
    <row r="168" spans="4:8" x14ac:dyDescent="0.2">
      <c r="D168" s="10"/>
      <c r="H168" s="8"/>
    </row>
    <row r="169" spans="4:8" x14ac:dyDescent="0.2">
      <c r="D169" s="10"/>
      <c r="H169" s="8"/>
    </row>
    <row r="170" spans="4:8" x14ac:dyDescent="0.2">
      <c r="D170" s="10"/>
      <c r="H170" s="8"/>
    </row>
    <row r="171" spans="4:8" x14ac:dyDescent="0.2">
      <c r="D171" s="10"/>
      <c r="H171" s="8"/>
    </row>
    <row r="172" spans="4:8" x14ac:dyDescent="0.2">
      <c r="D172" s="10"/>
    </row>
    <row r="173" spans="4:8" x14ac:dyDescent="0.2">
      <c r="D173" s="10"/>
    </row>
    <row r="174" spans="4:8" x14ac:dyDescent="0.2">
      <c r="D174" s="10"/>
    </row>
    <row r="175" spans="4:8" x14ac:dyDescent="0.2">
      <c r="D175" s="10"/>
    </row>
    <row r="176" spans="4:8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2"/>
    </row>
    <row r="190" spans="4:4" x14ac:dyDescent="0.2">
      <c r="D190" s="12"/>
    </row>
    <row r="191" spans="4:4" x14ac:dyDescent="0.2">
      <c r="D191" s="12"/>
    </row>
    <row r="192" spans="4:4" x14ac:dyDescent="0.2">
      <c r="D192" s="12"/>
    </row>
    <row r="193" spans="4:4" x14ac:dyDescent="0.2">
      <c r="D193" s="12"/>
    </row>
    <row r="194" spans="4:4" x14ac:dyDescent="0.2">
      <c r="D194" s="12"/>
    </row>
    <row r="195" spans="4:4" x14ac:dyDescent="0.2">
      <c r="D195" s="12"/>
    </row>
    <row r="196" spans="4:4" x14ac:dyDescent="0.2">
      <c r="D196" s="12"/>
    </row>
    <row r="197" spans="4:4" x14ac:dyDescent="0.2">
      <c r="D197" s="12"/>
    </row>
    <row r="198" spans="4:4" x14ac:dyDescent="0.2">
      <c r="D198" s="12"/>
    </row>
    <row r="199" spans="4:4" x14ac:dyDescent="0.2">
      <c r="D199" s="12"/>
    </row>
    <row r="200" spans="4:4" x14ac:dyDescent="0.2">
      <c r="D200" s="12"/>
    </row>
    <row r="201" spans="4:4" x14ac:dyDescent="0.2">
      <c r="D201" s="12"/>
    </row>
    <row r="202" spans="4:4" x14ac:dyDescent="0.2">
      <c r="D202" s="12"/>
    </row>
    <row r="203" spans="4:4" x14ac:dyDescent="0.2">
      <c r="D203" s="12"/>
    </row>
    <row r="204" spans="4:4" x14ac:dyDescent="0.2">
      <c r="D204" s="12"/>
    </row>
    <row r="205" spans="4:4" x14ac:dyDescent="0.2">
      <c r="D205" s="12"/>
    </row>
    <row r="206" spans="4:4" x14ac:dyDescent="0.2">
      <c r="D206" s="12"/>
    </row>
    <row r="207" spans="4:4" x14ac:dyDescent="0.2">
      <c r="D207" s="12"/>
    </row>
    <row r="208" spans="4:4" x14ac:dyDescent="0.2">
      <c r="D208" s="12"/>
    </row>
    <row r="209" spans="4:4" x14ac:dyDescent="0.2">
      <c r="D209" s="12"/>
    </row>
    <row r="210" spans="4:4" x14ac:dyDescent="0.2">
      <c r="D210" s="12"/>
    </row>
    <row r="211" spans="4:4" x14ac:dyDescent="0.2">
      <c r="D211" s="12"/>
    </row>
    <row r="212" spans="4:4" x14ac:dyDescent="0.2">
      <c r="D212" s="12"/>
    </row>
    <row r="213" spans="4:4" x14ac:dyDescent="0.2">
      <c r="D213" s="12"/>
    </row>
    <row r="214" spans="4:4" x14ac:dyDescent="0.2">
      <c r="D214" s="12"/>
    </row>
    <row r="215" spans="4:4" x14ac:dyDescent="0.2">
      <c r="D215" s="12"/>
    </row>
    <row r="216" spans="4:4" x14ac:dyDescent="0.2">
      <c r="D216" s="12"/>
    </row>
    <row r="217" spans="4:4" x14ac:dyDescent="0.2">
      <c r="D217" s="12"/>
    </row>
    <row r="218" spans="4:4" x14ac:dyDescent="0.2">
      <c r="D218" s="12"/>
    </row>
    <row r="219" spans="4:4" x14ac:dyDescent="0.2">
      <c r="D219" s="12"/>
    </row>
    <row r="220" spans="4:4" x14ac:dyDescent="0.2">
      <c r="D220" s="12"/>
    </row>
    <row r="221" spans="4:4" x14ac:dyDescent="0.2">
      <c r="D221" s="12"/>
    </row>
    <row r="222" spans="4:4" x14ac:dyDescent="0.2">
      <c r="D222" s="12"/>
    </row>
    <row r="223" spans="4:4" x14ac:dyDescent="0.2">
      <c r="D223" s="12"/>
    </row>
    <row r="224" spans="4:4" x14ac:dyDescent="0.2">
      <c r="D224" s="12"/>
    </row>
    <row r="225" spans="4:4" x14ac:dyDescent="0.2">
      <c r="D225" s="12"/>
    </row>
    <row r="226" spans="4:4" x14ac:dyDescent="0.2">
      <c r="D226" s="12"/>
    </row>
    <row r="227" spans="4:4" x14ac:dyDescent="0.2">
      <c r="D227" s="12"/>
    </row>
    <row r="228" spans="4:4" x14ac:dyDescent="0.2">
      <c r="D228" s="12"/>
    </row>
    <row r="229" spans="4:4" x14ac:dyDescent="0.2">
      <c r="D229" s="12"/>
    </row>
    <row r="230" spans="4:4" x14ac:dyDescent="0.2">
      <c r="D230" s="12"/>
    </row>
    <row r="231" spans="4:4" x14ac:dyDescent="0.2">
      <c r="D231" s="12"/>
    </row>
    <row r="232" spans="4:4" x14ac:dyDescent="0.2">
      <c r="D232" s="12"/>
    </row>
    <row r="233" spans="4:4" x14ac:dyDescent="0.2">
      <c r="D233" s="12"/>
    </row>
    <row r="234" spans="4:4" x14ac:dyDescent="0.2">
      <c r="D234" s="12"/>
    </row>
    <row r="235" spans="4:4" x14ac:dyDescent="0.2">
      <c r="D235" s="12"/>
    </row>
    <row r="236" spans="4:4" x14ac:dyDescent="0.2">
      <c r="D236" s="12"/>
    </row>
    <row r="237" spans="4:4" x14ac:dyDescent="0.2">
      <c r="D237" s="12"/>
    </row>
    <row r="238" spans="4:4" x14ac:dyDescent="0.2">
      <c r="D238" s="12"/>
    </row>
    <row r="239" spans="4:4" x14ac:dyDescent="0.2">
      <c r="D239" s="12"/>
    </row>
    <row r="240" spans="4:4" x14ac:dyDescent="0.2">
      <c r="D240" s="12"/>
    </row>
    <row r="241" spans="4:4" x14ac:dyDescent="0.2">
      <c r="D241" s="12"/>
    </row>
    <row r="242" spans="4:4" x14ac:dyDescent="0.2">
      <c r="D242" s="12"/>
    </row>
    <row r="243" spans="4:4" x14ac:dyDescent="0.2">
      <c r="D243" s="12"/>
    </row>
    <row r="244" spans="4:4" x14ac:dyDescent="0.2">
      <c r="D244" s="12"/>
    </row>
    <row r="245" spans="4:4" x14ac:dyDescent="0.2">
      <c r="D245" s="12"/>
    </row>
    <row r="246" spans="4:4" x14ac:dyDescent="0.2">
      <c r="D246" s="12"/>
    </row>
    <row r="247" spans="4:4" x14ac:dyDescent="0.2">
      <c r="D247" s="12"/>
    </row>
    <row r="248" spans="4:4" x14ac:dyDescent="0.2">
      <c r="D248" s="12"/>
    </row>
    <row r="249" spans="4:4" x14ac:dyDescent="0.2">
      <c r="D249" s="12"/>
    </row>
    <row r="250" spans="4:4" x14ac:dyDescent="0.2">
      <c r="D250" s="12"/>
    </row>
    <row r="251" spans="4:4" x14ac:dyDescent="0.2">
      <c r="D251" s="12"/>
    </row>
    <row r="252" spans="4:4" x14ac:dyDescent="0.2">
      <c r="D252" s="12"/>
    </row>
    <row r="253" spans="4:4" x14ac:dyDescent="0.2">
      <c r="D253" s="12"/>
    </row>
    <row r="254" spans="4:4" x14ac:dyDescent="0.2">
      <c r="D254" s="12"/>
    </row>
    <row r="255" spans="4:4" x14ac:dyDescent="0.2">
      <c r="D255" s="12"/>
    </row>
    <row r="256" spans="4:4" x14ac:dyDescent="0.2">
      <c r="D256" s="12"/>
    </row>
    <row r="257" spans="4:4" x14ac:dyDescent="0.2">
      <c r="D257" s="12"/>
    </row>
    <row r="258" spans="4:4" x14ac:dyDescent="0.2">
      <c r="D258" s="12"/>
    </row>
    <row r="259" spans="4:4" x14ac:dyDescent="0.2">
      <c r="D259" s="12"/>
    </row>
    <row r="260" spans="4:4" x14ac:dyDescent="0.2">
      <c r="D260" s="12"/>
    </row>
    <row r="261" spans="4:4" x14ac:dyDescent="0.2">
      <c r="D261" s="12"/>
    </row>
    <row r="262" spans="4:4" x14ac:dyDescent="0.2">
      <c r="D262" s="12"/>
    </row>
    <row r="263" spans="4:4" x14ac:dyDescent="0.2">
      <c r="D263" s="12"/>
    </row>
    <row r="264" spans="4:4" x14ac:dyDescent="0.2">
      <c r="D264" s="12"/>
    </row>
    <row r="265" spans="4:4" x14ac:dyDescent="0.2">
      <c r="D265" s="12"/>
    </row>
    <row r="266" spans="4:4" x14ac:dyDescent="0.2">
      <c r="D266" s="12"/>
    </row>
    <row r="267" spans="4:4" x14ac:dyDescent="0.2">
      <c r="D267" s="12"/>
    </row>
    <row r="268" spans="4:4" x14ac:dyDescent="0.2">
      <c r="D268" s="12"/>
    </row>
    <row r="269" spans="4:4" x14ac:dyDescent="0.2">
      <c r="D269" s="12"/>
    </row>
    <row r="270" spans="4:4" x14ac:dyDescent="0.2">
      <c r="D270" s="12"/>
    </row>
    <row r="271" spans="4:4" x14ac:dyDescent="0.2">
      <c r="D271" s="12"/>
    </row>
    <row r="272" spans="4:4" x14ac:dyDescent="0.2">
      <c r="D272" s="12"/>
    </row>
    <row r="273" spans="4:4" x14ac:dyDescent="0.2">
      <c r="D273" s="12"/>
    </row>
    <row r="274" spans="4:4" x14ac:dyDescent="0.2">
      <c r="D274" s="12"/>
    </row>
    <row r="275" spans="4:4" x14ac:dyDescent="0.2">
      <c r="D275" s="12"/>
    </row>
    <row r="276" spans="4:4" x14ac:dyDescent="0.2">
      <c r="D276" s="12"/>
    </row>
    <row r="277" spans="4:4" x14ac:dyDescent="0.2">
      <c r="D277" s="12"/>
    </row>
    <row r="278" spans="4:4" x14ac:dyDescent="0.2">
      <c r="D278" s="12"/>
    </row>
    <row r="279" spans="4:4" x14ac:dyDescent="0.2">
      <c r="D279" s="12"/>
    </row>
    <row r="280" spans="4:4" x14ac:dyDescent="0.2">
      <c r="D280" s="12"/>
    </row>
    <row r="281" spans="4:4" x14ac:dyDescent="0.2">
      <c r="D281" s="12"/>
    </row>
    <row r="282" spans="4:4" x14ac:dyDescent="0.2">
      <c r="D282" s="12"/>
    </row>
    <row r="283" spans="4:4" x14ac:dyDescent="0.2">
      <c r="D283" s="12"/>
    </row>
    <row r="284" spans="4:4" x14ac:dyDescent="0.2">
      <c r="D284" s="12"/>
    </row>
    <row r="285" spans="4:4" x14ac:dyDescent="0.2">
      <c r="D285" s="12"/>
    </row>
    <row r="286" spans="4:4" x14ac:dyDescent="0.2">
      <c r="D286" s="12"/>
    </row>
    <row r="287" spans="4:4" x14ac:dyDescent="0.2">
      <c r="D287" s="12"/>
    </row>
    <row r="288" spans="4:4" x14ac:dyDescent="0.2">
      <c r="D288" s="12"/>
    </row>
    <row r="289" spans="4:4" x14ac:dyDescent="0.2">
      <c r="D289" s="12"/>
    </row>
    <row r="290" spans="4:4" x14ac:dyDescent="0.2">
      <c r="D290" s="12"/>
    </row>
    <row r="291" spans="4:4" x14ac:dyDescent="0.2">
      <c r="D291" s="12"/>
    </row>
    <row r="292" spans="4:4" x14ac:dyDescent="0.2">
      <c r="D292" s="12"/>
    </row>
    <row r="293" spans="4:4" x14ac:dyDescent="0.2">
      <c r="D293" s="12"/>
    </row>
    <row r="294" spans="4:4" x14ac:dyDescent="0.2">
      <c r="D294" s="12"/>
    </row>
    <row r="295" spans="4:4" x14ac:dyDescent="0.2">
      <c r="D295" s="12"/>
    </row>
    <row r="296" spans="4:4" x14ac:dyDescent="0.2">
      <c r="D296" s="12"/>
    </row>
    <row r="297" spans="4:4" x14ac:dyDescent="0.2">
      <c r="D297" s="12"/>
    </row>
    <row r="298" spans="4:4" x14ac:dyDescent="0.2">
      <c r="D298" s="12"/>
    </row>
    <row r="299" spans="4:4" x14ac:dyDescent="0.2">
      <c r="D299" s="12"/>
    </row>
    <row r="300" spans="4:4" x14ac:dyDescent="0.2">
      <c r="D300" s="12"/>
    </row>
    <row r="301" spans="4:4" x14ac:dyDescent="0.2">
      <c r="D301" s="12"/>
    </row>
    <row r="302" spans="4:4" x14ac:dyDescent="0.2">
      <c r="D302" s="12"/>
    </row>
    <row r="303" spans="4:4" x14ac:dyDescent="0.2">
      <c r="D303" s="12"/>
    </row>
    <row r="304" spans="4:4" x14ac:dyDescent="0.2">
      <c r="D304" s="12"/>
    </row>
    <row r="305" spans="4:4" x14ac:dyDescent="0.2">
      <c r="D305" s="12"/>
    </row>
    <row r="306" spans="4:4" x14ac:dyDescent="0.2">
      <c r="D306" s="12"/>
    </row>
    <row r="307" spans="4:4" x14ac:dyDescent="0.2">
      <c r="D307" s="12"/>
    </row>
    <row r="308" spans="4:4" x14ac:dyDescent="0.2">
      <c r="D308" s="12"/>
    </row>
    <row r="309" spans="4:4" x14ac:dyDescent="0.2">
      <c r="D309" s="12"/>
    </row>
    <row r="310" spans="4:4" x14ac:dyDescent="0.2">
      <c r="D310" s="12"/>
    </row>
    <row r="311" spans="4:4" x14ac:dyDescent="0.2">
      <c r="D311" s="12"/>
    </row>
    <row r="312" spans="4:4" x14ac:dyDescent="0.2">
      <c r="D312" s="12"/>
    </row>
    <row r="313" spans="4:4" x14ac:dyDescent="0.2">
      <c r="D313" s="12"/>
    </row>
    <row r="314" spans="4:4" x14ac:dyDescent="0.2">
      <c r="D314" s="12"/>
    </row>
    <row r="315" spans="4:4" x14ac:dyDescent="0.2">
      <c r="D315" s="12"/>
    </row>
    <row r="316" spans="4:4" x14ac:dyDescent="0.2">
      <c r="D316" s="12"/>
    </row>
    <row r="317" spans="4:4" x14ac:dyDescent="0.2">
      <c r="D317" s="12"/>
    </row>
    <row r="318" spans="4:4" x14ac:dyDescent="0.2">
      <c r="D318" s="12"/>
    </row>
    <row r="319" spans="4:4" x14ac:dyDescent="0.2">
      <c r="D319" s="12"/>
    </row>
    <row r="320" spans="4:4" x14ac:dyDescent="0.2">
      <c r="D320" s="12"/>
    </row>
    <row r="321" spans="4:4" x14ac:dyDescent="0.2">
      <c r="D321" s="12"/>
    </row>
    <row r="322" spans="4:4" x14ac:dyDescent="0.2">
      <c r="D322" s="12"/>
    </row>
    <row r="323" spans="4:4" x14ac:dyDescent="0.2">
      <c r="D323" s="12"/>
    </row>
    <row r="324" spans="4:4" x14ac:dyDescent="0.2">
      <c r="D324" s="12"/>
    </row>
    <row r="325" spans="4:4" x14ac:dyDescent="0.2">
      <c r="D325" s="12"/>
    </row>
    <row r="326" spans="4:4" x14ac:dyDescent="0.2">
      <c r="D326" s="12"/>
    </row>
    <row r="327" spans="4:4" x14ac:dyDescent="0.2">
      <c r="D327" s="12"/>
    </row>
    <row r="328" spans="4:4" x14ac:dyDescent="0.2">
      <c r="D328" s="12"/>
    </row>
    <row r="329" spans="4:4" x14ac:dyDescent="0.2">
      <c r="D329" s="12"/>
    </row>
    <row r="330" spans="4:4" x14ac:dyDescent="0.2">
      <c r="D330" s="12"/>
    </row>
    <row r="331" spans="4:4" x14ac:dyDescent="0.2">
      <c r="D331" s="12"/>
    </row>
    <row r="332" spans="4:4" x14ac:dyDescent="0.2">
      <c r="D332" s="12"/>
    </row>
    <row r="333" spans="4:4" x14ac:dyDescent="0.2">
      <c r="D333" s="12"/>
    </row>
    <row r="334" spans="4:4" x14ac:dyDescent="0.2">
      <c r="D334" s="12"/>
    </row>
    <row r="335" spans="4:4" x14ac:dyDescent="0.2">
      <c r="D335" s="12"/>
    </row>
    <row r="336" spans="4:4" x14ac:dyDescent="0.2">
      <c r="D336" s="12"/>
    </row>
    <row r="337" spans="4:4" x14ac:dyDescent="0.2">
      <c r="D337" s="12"/>
    </row>
    <row r="338" spans="4:4" x14ac:dyDescent="0.2">
      <c r="D338" s="12"/>
    </row>
    <row r="339" spans="4:4" x14ac:dyDescent="0.2">
      <c r="D339" s="12"/>
    </row>
    <row r="340" spans="4:4" x14ac:dyDescent="0.2">
      <c r="D340" s="12"/>
    </row>
    <row r="341" spans="4:4" x14ac:dyDescent="0.2">
      <c r="D341" s="12"/>
    </row>
    <row r="342" spans="4:4" x14ac:dyDescent="0.2">
      <c r="D342" s="12"/>
    </row>
    <row r="343" spans="4:4" x14ac:dyDescent="0.2">
      <c r="D343" s="12"/>
    </row>
    <row r="344" spans="4:4" x14ac:dyDescent="0.2">
      <c r="D344" s="12"/>
    </row>
    <row r="345" spans="4:4" x14ac:dyDescent="0.2">
      <c r="D345" s="12"/>
    </row>
    <row r="346" spans="4:4" x14ac:dyDescent="0.2">
      <c r="D346" s="12"/>
    </row>
    <row r="347" spans="4:4" x14ac:dyDescent="0.2">
      <c r="D347" s="12"/>
    </row>
    <row r="348" spans="4:4" x14ac:dyDescent="0.2">
      <c r="D348" s="12"/>
    </row>
    <row r="349" spans="4:4" x14ac:dyDescent="0.2">
      <c r="D349" s="12"/>
    </row>
    <row r="350" spans="4:4" x14ac:dyDescent="0.2">
      <c r="D350" s="12"/>
    </row>
    <row r="351" spans="4:4" x14ac:dyDescent="0.2">
      <c r="D351" s="12"/>
    </row>
    <row r="352" spans="4:4" x14ac:dyDescent="0.2">
      <c r="D352" s="12"/>
    </row>
    <row r="353" spans="4:4" x14ac:dyDescent="0.2">
      <c r="D353" s="12"/>
    </row>
    <row r="354" spans="4:4" x14ac:dyDescent="0.2">
      <c r="D354" s="12"/>
    </row>
    <row r="355" spans="4:4" x14ac:dyDescent="0.2">
      <c r="D355" s="12"/>
    </row>
    <row r="356" spans="4:4" x14ac:dyDescent="0.2">
      <c r="D356" s="12"/>
    </row>
    <row r="357" spans="4:4" x14ac:dyDescent="0.2">
      <c r="D357" s="12"/>
    </row>
    <row r="358" spans="4:4" x14ac:dyDescent="0.2">
      <c r="D358" s="12"/>
    </row>
    <row r="359" spans="4:4" x14ac:dyDescent="0.2">
      <c r="D359" s="12"/>
    </row>
    <row r="360" spans="4:4" x14ac:dyDescent="0.2">
      <c r="D360" s="12"/>
    </row>
    <row r="361" spans="4:4" x14ac:dyDescent="0.2">
      <c r="D361" s="12"/>
    </row>
    <row r="362" spans="4:4" x14ac:dyDescent="0.2">
      <c r="D362" s="12"/>
    </row>
    <row r="363" spans="4:4" x14ac:dyDescent="0.2">
      <c r="D363" s="12"/>
    </row>
    <row r="364" spans="4:4" x14ac:dyDescent="0.2">
      <c r="D364" s="12"/>
    </row>
    <row r="365" spans="4:4" x14ac:dyDescent="0.2">
      <c r="D365" s="12"/>
    </row>
    <row r="366" spans="4:4" x14ac:dyDescent="0.2">
      <c r="D366" s="12"/>
    </row>
    <row r="367" spans="4:4" x14ac:dyDescent="0.2">
      <c r="D367" s="12"/>
    </row>
    <row r="368" spans="4:4" x14ac:dyDescent="0.2">
      <c r="D368" s="12"/>
    </row>
    <row r="369" spans="4:4" x14ac:dyDescent="0.2">
      <c r="D369" s="12"/>
    </row>
    <row r="370" spans="4:4" x14ac:dyDescent="0.2">
      <c r="D370" s="12"/>
    </row>
    <row r="371" spans="4:4" x14ac:dyDescent="0.2">
      <c r="D371" s="12"/>
    </row>
    <row r="372" spans="4:4" x14ac:dyDescent="0.2">
      <c r="D372" s="12"/>
    </row>
    <row r="373" spans="4:4" x14ac:dyDescent="0.2">
      <c r="D373" s="12"/>
    </row>
    <row r="374" spans="4:4" x14ac:dyDescent="0.2">
      <c r="D374" s="12"/>
    </row>
  </sheetData>
  <mergeCells count="3">
    <mergeCell ref="A1:A2"/>
    <mergeCell ref="B1:E1"/>
    <mergeCell ref="F1:I1"/>
  </mergeCells>
  <pageMargins left="0.39370078740157483" right="3.937007874015748E-2" top="1.4566929133858268" bottom="0.78740157480314965" header="0.31496062992125984" footer="0.15748031496062992"/>
  <pageSetup paperSize="9" scale="90" orientation="portrait" r:id="rId1"/>
  <headerFooter>
    <oddHeader>&amp;C&amp;"Verdana,Regular"TURISTIČKA ZAJEDNICA KVARNERA
Turistički promet &amp;"Verdana,Bold"KOMERCIJALNIH DOLAZAKA&amp;"Verdana,Regular" na Kvarneru 
u &amp;"Verdana,Bold"srpnju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Normal="100" workbookViewId="0">
      <selection activeCell="G14" sqref="G14"/>
    </sheetView>
  </sheetViews>
  <sheetFormatPr defaultColWidth="9.140625" defaultRowHeight="15" x14ac:dyDescent="0.25"/>
  <cols>
    <col min="1" max="1" width="18.140625" style="20" customWidth="1"/>
    <col min="2" max="2" width="9" style="20" customWidth="1"/>
    <col min="3" max="3" width="10" style="20" customWidth="1"/>
    <col min="4" max="5" width="6.85546875" style="20" customWidth="1"/>
    <col min="6" max="6" width="9" style="20" customWidth="1"/>
    <col min="7" max="7" width="10" style="20" customWidth="1"/>
    <col min="8" max="9" width="6.85546875" style="20" customWidth="1"/>
    <col min="10" max="11" width="7.7109375" style="20" customWidth="1"/>
    <col min="12" max="16384" width="9.140625" style="20"/>
  </cols>
  <sheetData>
    <row r="1" spans="1:11" ht="15.75" thickTop="1" x14ac:dyDescent="0.25">
      <c r="A1" s="289" t="s">
        <v>0</v>
      </c>
      <c r="B1" s="297" t="s">
        <v>159</v>
      </c>
      <c r="C1" s="298"/>
      <c r="D1" s="298"/>
      <c r="E1" s="299"/>
      <c r="F1" s="297" t="s">
        <v>131</v>
      </c>
      <c r="G1" s="298"/>
      <c r="H1" s="298"/>
      <c r="I1" s="299"/>
      <c r="J1" s="295" t="s">
        <v>133</v>
      </c>
      <c r="K1" s="296"/>
    </row>
    <row r="2" spans="1:11" ht="32.25" thickBot="1" x14ac:dyDescent="0.3">
      <c r="A2" s="294"/>
      <c r="B2" s="21" t="s">
        <v>50</v>
      </c>
      <c r="C2" s="22" t="s">
        <v>51</v>
      </c>
      <c r="D2" s="191" t="s">
        <v>170</v>
      </c>
      <c r="E2" s="190" t="s">
        <v>156</v>
      </c>
      <c r="F2" s="21" t="s">
        <v>50</v>
      </c>
      <c r="G2" s="22" t="s">
        <v>51</v>
      </c>
      <c r="H2" s="191" t="s">
        <v>170</v>
      </c>
      <c r="I2" s="190" t="s">
        <v>156</v>
      </c>
      <c r="J2" s="21" t="s">
        <v>50</v>
      </c>
      <c r="K2" s="23" t="s">
        <v>51</v>
      </c>
    </row>
    <row r="3" spans="1:11" s="28" customFormat="1" ht="14.1" customHeight="1" thickTop="1" x14ac:dyDescent="0.25">
      <c r="A3" s="24" t="s">
        <v>4</v>
      </c>
      <c r="B3" s="25">
        <f>'kum dolasci K'!D3</f>
        <v>214477</v>
      </c>
      <c r="C3" s="26">
        <f>'kum nocenja K'!D3</f>
        <v>625148</v>
      </c>
      <c r="D3" s="192">
        <f t="shared" ref="D3:D44" si="0">IF($C$49&lt;&gt;0,C3/$C$49*100,0)</f>
        <v>8.8821940105276678</v>
      </c>
      <c r="E3" s="205">
        <f>IF(C3&lt;&gt;0,C3/B3,0)</f>
        <v>2.9147554283209853</v>
      </c>
      <c r="F3" s="25">
        <f>'kum dolasci K'!H3</f>
        <v>218349</v>
      </c>
      <c r="G3" s="26">
        <f>'kum nocenja K'!H3</f>
        <v>622663</v>
      </c>
      <c r="H3" s="192">
        <f t="shared" ref="H3:H42" si="1">IF($G$49&lt;&gt;0,G3/$G$49*100,0)</f>
        <v>9.3438801751357587</v>
      </c>
      <c r="I3" s="197">
        <f>IF(G3&lt;&gt;0,G3/F3,0)</f>
        <v>2.8516869781862981</v>
      </c>
      <c r="J3" s="25">
        <f t="shared" ref="J3:K44" si="2">IF(F3&lt;&gt;0,B3/F3*100,0)</f>
        <v>98.226692130488345</v>
      </c>
      <c r="K3" s="27">
        <f t="shared" si="2"/>
        <v>100.39909228587534</v>
      </c>
    </row>
    <row r="4" spans="1:11" s="28" customFormat="1" ht="14.1" customHeight="1" x14ac:dyDescent="0.25">
      <c r="A4" s="29" t="s">
        <v>5</v>
      </c>
      <c r="B4" s="30">
        <f>'kum dolasci K'!D4</f>
        <v>50529</v>
      </c>
      <c r="C4" s="31">
        <f>'kum nocenja K'!D4</f>
        <v>178519</v>
      </c>
      <c r="D4" s="193">
        <f t="shared" si="0"/>
        <v>2.536424002900735</v>
      </c>
      <c r="E4" s="206">
        <f t="shared" ref="E4:E49" si="3">IF(C4&lt;&gt;0,C4/B4,0)</f>
        <v>3.5330008509964577</v>
      </c>
      <c r="F4" s="30">
        <f>'kum dolasci K'!H4</f>
        <v>45064</v>
      </c>
      <c r="G4" s="31">
        <f>'kum nocenja K'!H4</f>
        <v>162275</v>
      </c>
      <c r="H4" s="193">
        <f t="shared" si="1"/>
        <v>2.4351505636598851</v>
      </c>
      <c r="I4" s="198">
        <f t="shared" ref="I4:I49" si="4">IF(G4&lt;&gt;0,G4/F4,0)</f>
        <v>3.6009897035327536</v>
      </c>
      <c r="J4" s="30">
        <f t="shared" si="2"/>
        <v>112.12719687555477</v>
      </c>
      <c r="K4" s="32">
        <f t="shared" si="2"/>
        <v>110.01016792481899</v>
      </c>
    </row>
    <row r="5" spans="1:11" s="28" customFormat="1" ht="14.1" customHeight="1" x14ac:dyDescent="0.25">
      <c r="A5" s="29" t="s">
        <v>6</v>
      </c>
      <c r="B5" s="30">
        <f>'kum dolasci K'!D5</f>
        <v>26506</v>
      </c>
      <c r="C5" s="31">
        <f>'kum nocenja K'!D5</f>
        <v>118877</v>
      </c>
      <c r="D5" s="193">
        <f t="shared" si="0"/>
        <v>1.6890217634696065</v>
      </c>
      <c r="E5" s="206">
        <f t="shared" si="3"/>
        <v>4.4849090771900704</v>
      </c>
      <c r="F5" s="30">
        <f>'kum dolasci K'!H5</f>
        <v>24940</v>
      </c>
      <c r="G5" s="31">
        <f>'kum nocenja K'!H5</f>
        <v>121110</v>
      </c>
      <c r="H5" s="193">
        <f t="shared" si="1"/>
        <v>1.8174154044976041</v>
      </c>
      <c r="I5" s="198">
        <f t="shared" si="4"/>
        <v>4.8560545308740979</v>
      </c>
      <c r="J5" s="30">
        <f t="shared" si="2"/>
        <v>106.27906976744185</v>
      </c>
      <c r="K5" s="32">
        <f t="shared" si="2"/>
        <v>98.156221616712074</v>
      </c>
    </row>
    <row r="6" spans="1:11" s="28" customFormat="1" ht="14.1" customHeight="1" x14ac:dyDescent="0.25">
      <c r="A6" s="29" t="s">
        <v>7</v>
      </c>
      <c r="B6" s="30">
        <f>'kum dolasci K'!D6</f>
        <v>9156</v>
      </c>
      <c r="C6" s="31">
        <f>'kum nocenja K'!D6</f>
        <v>35846</v>
      </c>
      <c r="D6" s="193">
        <f t="shared" si="0"/>
        <v>0.50930519893109283</v>
      </c>
      <c r="E6" s="206">
        <f t="shared" si="3"/>
        <v>3.915028396679773</v>
      </c>
      <c r="F6" s="30">
        <f>'kum dolasci K'!H6</f>
        <v>8067</v>
      </c>
      <c r="G6" s="31">
        <f>'kum nocenja K'!H6</f>
        <v>41192</v>
      </c>
      <c r="H6" s="193">
        <f t="shared" si="1"/>
        <v>0.61814032979989519</v>
      </c>
      <c r="I6" s="198">
        <f t="shared" si="4"/>
        <v>5.1062352795339034</v>
      </c>
      <c r="J6" s="30">
        <f t="shared" si="2"/>
        <v>113.49944217181107</v>
      </c>
      <c r="K6" s="32">
        <f t="shared" si="2"/>
        <v>87.021751796465324</v>
      </c>
    </row>
    <row r="7" spans="1:11" s="28" customFormat="1" ht="14.1" customHeight="1" x14ac:dyDescent="0.25">
      <c r="A7" s="29" t="s">
        <v>8</v>
      </c>
      <c r="B7" s="30">
        <f>'kum dolasci K'!D7</f>
        <v>7555</v>
      </c>
      <c r="C7" s="31">
        <f>'kum nocenja K'!D7</f>
        <v>30474</v>
      </c>
      <c r="D7" s="193">
        <f t="shared" si="0"/>
        <v>0.4329790390064755</v>
      </c>
      <c r="E7" s="206">
        <f t="shared" si="3"/>
        <v>4.0336201191264065</v>
      </c>
      <c r="F7" s="30">
        <f>'kum dolasci K'!H7</f>
        <v>5034</v>
      </c>
      <c r="G7" s="31">
        <f>'kum nocenja K'!H7</f>
        <v>22041</v>
      </c>
      <c r="H7" s="193">
        <f t="shared" si="1"/>
        <v>0.33075429717225413</v>
      </c>
      <c r="I7" s="198">
        <f t="shared" si="4"/>
        <v>4.3784266984505367</v>
      </c>
      <c r="J7" s="30">
        <f t="shared" si="2"/>
        <v>150.07945967421534</v>
      </c>
      <c r="K7" s="32">
        <f t="shared" si="2"/>
        <v>138.26051449571253</v>
      </c>
    </row>
    <row r="8" spans="1:11" s="28" customFormat="1" ht="14.1" customHeight="1" thickBot="1" x14ac:dyDescent="0.3">
      <c r="A8" s="33" t="s">
        <v>9</v>
      </c>
      <c r="B8" s="34">
        <f>SUM(B3:B7)</f>
        <v>308223</v>
      </c>
      <c r="C8" s="35">
        <f t="shared" ref="C8" si="5">SUM(C3:C7)</f>
        <v>988864</v>
      </c>
      <c r="D8" s="194">
        <f t="shared" si="0"/>
        <v>14.049924014835577</v>
      </c>
      <c r="E8" s="207">
        <f t="shared" si="3"/>
        <v>3.2082745285069576</v>
      </c>
      <c r="F8" s="34">
        <f>SUM(F3:F7)</f>
        <v>301454</v>
      </c>
      <c r="G8" s="35">
        <f t="shared" ref="G8" si="6">SUM(G3:G7)</f>
        <v>969281</v>
      </c>
      <c r="H8" s="194">
        <f t="shared" si="1"/>
        <v>14.545340770265398</v>
      </c>
      <c r="I8" s="199">
        <f t="shared" si="4"/>
        <v>3.2153529228339979</v>
      </c>
      <c r="J8" s="34">
        <f t="shared" si="2"/>
        <v>102.24545038380649</v>
      </c>
      <c r="K8" s="36">
        <f t="shared" si="2"/>
        <v>102.02036354782567</v>
      </c>
    </row>
    <row r="9" spans="1:11" s="28" customFormat="1" ht="14.1" customHeight="1" thickTop="1" x14ac:dyDescent="0.25">
      <c r="A9" s="24" t="s">
        <v>10</v>
      </c>
      <c r="B9" s="25">
        <f>'kum dolasci K'!D9</f>
        <v>58525</v>
      </c>
      <c r="C9" s="26">
        <f>'kum nocenja K'!D9</f>
        <v>125045</v>
      </c>
      <c r="D9" s="192">
        <f t="shared" si="0"/>
        <v>1.7766576075528233</v>
      </c>
      <c r="E9" s="205">
        <f t="shared" si="3"/>
        <v>2.1366082870568133</v>
      </c>
      <c r="F9" s="25">
        <f>'kum dolasci K'!H9</f>
        <v>54983</v>
      </c>
      <c r="G9" s="26">
        <f>'kum nocenja K'!H9</f>
        <v>113351</v>
      </c>
      <c r="H9" s="192">
        <f t="shared" si="1"/>
        <v>1.7009813683032609</v>
      </c>
      <c r="I9" s="197">
        <f t="shared" si="4"/>
        <v>2.0615644835676483</v>
      </c>
      <c r="J9" s="25">
        <f t="shared" si="2"/>
        <v>106.44199116090427</v>
      </c>
      <c r="K9" s="27">
        <f t="shared" si="2"/>
        <v>110.3166271140087</v>
      </c>
    </row>
    <row r="10" spans="1:11" s="28" customFormat="1" ht="14.1" customHeight="1" x14ac:dyDescent="0.25">
      <c r="A10" s="29" t="s">
        <v>11</v>
      </c>
      <c r="B10" s="30">
        <f>'kum dolasci K'!D10</f>
        <v>18020</v>
      </c>
      <c r="C10" s="31">
        <f>'kum nocenja K'!D10</f>
        <v>76824</v>
      </c>
      <c r="D10" s="193">
        <f t="shared" si="0"/>
        <v>1.0915266027641095</v>
      </c>
      <c r="E10" s="206">
        <f t="shared" si="3"/>
        <v>4.2632630410654828</v>
      </c>
      <c r="F10" s="30">
        <f>'kum dolasci K'!H10</f>
        <v>15058</v>
      </c>
      <c r="G10" s="31">
        <f>'kum nocenja K'!H10</f>
        <v>56368</v>
      </c>
      <c r="H10" s="193">
        <f t="shared" si="1"/>
        <v>0.84587624077880397</v>
      </c>
      <c r="I10" s="198">
        <f t="shared" si="4"/>
        <v>3.7433922167618543</v>
      </c>
      <c r="J10" s="30">
        <f t="shared" si="2"/>
        <v>119.67060698631957</v>
      </c>
      <c r="K10" s="32">
        <f t="shared" si="2"/>
        <v>136.29009367016747</v>
      </c>
    </row>
    <row r="11" spans="1:11" s="28" customFormat="1" ht="14.1" customHeight="1" x14ac:dyDescent="0.25">
      <c r="A11" s="29" t="s">
        <v>12</v>
      </c>
      <c r="B11" s="30">
        <f>'kum dolasci K'!D11</f>
        <v>5841</v>
      </c>
      <c r="C11" s="31">
        <f>'kum nocenja K'!D11</f>
        <v>28235</v>
      </c>
      <c r="D11" s="193">
        <f t="shared" si="0"/>
        <v>0.40116700027393304</v>
      </c>
      <c r="E11" s="206">
        <f t="shared" si="3"/>
        <v>4.8339325457969524</v>
      </c>
      <c r="F11" s="30">
        <f>'kum dolasci K'!H11</f>
        <v>5200</v>
      </c>
      <c r="G11" s="31">
        <f>'kum nocenja K'!H11</f>
        <v>21997</v>
      </c>
      <c r="H11" s="193">
        <f t="shared" si="1"/>
        <v>0.33009401909614233</v>
      </c>
      <c r="I11" s="198">
        <f t="shared" si="4"/>
        <v>4.2301923076923078</v>
      </c>
      <c r="J11" s="30">
        <f t="shared" si="2"/>
        <v>112.32692307692307</v>
      </c>
      <c r="K11" s="32">
        <f t="shared" si="2"/>
        <v>128.35841251079694</v>
      </c>
    </row>
    <row r="12" spans="1:11" s="28" customFormat="1" ht="14.1" customHeight="1" x14ac:dyDescent="0.25">
      <c r="A12" s="29" t="s">
        <v>13</v>
      </c>
      <c r="B12" s="30">
        <f>'kum dolasci K'!D12</f>
        <v>553</v>
      </c>
      <c r="C12" s="31">
        <f>'kum nocenja K'!D12</f>
        <v>3090</v>
      </c>
      <c r="D12" s="193">
        <f t="shared" si="0"/>
        <v>4.3903170917175605E-2</v>
      </c>
      <c r="E12" s="206">
        <f t="shared" si="3"/>
        <v>5.587703435804702</v>
      </c>
      <c r="F12" s="30">
        <f>'kum dolasci K'!H12</f>
        <v>2752</v>
      </c>
      <c r="G12" s="31">
        <f>'kum nocenja K'!H12</f>
        <v>6819</v>
      </c>
      <c r="H12" s="193">
        <f t="shared" si="1"/>
        <v>0.10232809547741031</v>
      </c>
      <c r="I12" s="198">
        <f t="shared" si="4"/>
        <v>2.4778343023255816</v>
      </c>
      <c r="J12" s="30">
        <f t="shared" si="2"/>
        <v>20.094476744186046</v>
      </c>
      <c r="K12" s="32">
        <f t="shared" si="2"/>
        <v>45.314562252529697</v>
      </c>
    </row>
    <row r="13" spans="1:11" s="28" customFormat="1" ht="14.1" customHeight="1" x14ac:dyDescent="0.25">
      <c r="A13" s="29" t="s">
        <v>14</v>
      </c>
      <c r="B13" s="30">
        <f>'kum dolasci K'!D13</f>
        <v>2391</v>
      </c>
      <c r="C13" s="31">
        <f>'kum nocenja K'!D13</f>
        <v>12710</v>
      </c>
      <c r="D13" s="193">
        <f t="shared" si="0"/>
        <v>0.18058553474346342</v>
      </c>
      <c r="E13" s="206">
        <f t="shared" si="3"/>
        <v>5.3157674613132579</v>
      </c>
      <c r="F13" s="30">
        <f>'kum dolasci K'!H13</f>
        <v>1677</v>
      </c>
      <c r="G13" s="31">
        <f>'kum nocenja K'!H13</f>
        <v>5094</v>
      </c>
      <c r="H13" s="193">
        <f t="shared" si="1"/>
        <v>7.6442193629847208E-2</v>
      </c>
      <c r="I13" s="198">
        <f t="shared" si="4"/>
        <v>3.0375670840787121</v>
      </c>
      <c r="J13" s="30">
        <f t="shared" si="2"/>
        <v>142.57602862254024</v>
      </c>
      <c r="K13" s="32">
        <f t="shared" si="2"/>
        <v>249.50922654102868</v>
      </c>
    </row>
    <row r="14" spans="1:11" s="28" customFormat="1" ht="14.1" customHeight="1" x14ac:dyDescent="0.25">
      <c r="A14" s="37" t="s">
        <v>15</v>
      </c>
      <c r="B14" s="30">
        <f>'kum dolasci K'!D14</f>
        <v>2150</v>
      </c>
      <c r="C14" s="31">
        <f>'kum nocenja K'!D14</f>
        <v>11502</v>
      </c>
      <c r="D14" s="193">
        <f t="shared" si="0"/>
        <v>0.16342209446257402</v>
      </c>
      <c r="E14" s="206">
        <f t="shared" si="3"/>
        <v>5.3497674418604655</v>
      </c>
      <c r="F14" s="30">
        <f>'kum dolasci K'!H14</f>
        <v>1837</v>
      </c>
      <c r="G14" s="31">
        <f>'kum nocenja K'!H14</f>
        <v>5327</v>
      </c>
      <c r="H14" s="193">
        <f t="shared" si="1"/>
        <v>7.9938666169257183E-2</v>
      </c>
      <c r="I14" s="198">
        <f t="shared" si="4"/>
        <v>2.8998366902558521</v>
      </c>
      <c r="J14" s="30">
        <f t="shared" si="2"/>
        <v>117.03864997278171</v>
      </c>
      <c r="K14" s="32">
        <f t="shared" si="2"/>
        <v>215.91890369814152</v>
      </c>
    </row>
    <row r="15" spans="1:11" s="28" customFormat="1" ht="14.1" customHeight="1" x14ac:dyDescent="0.25">
      <c r="A15" s="29" t="s">
        <v>16</v>
      </c>
      <c r="B15" s="30">
        <f>'kum dolasci K'!D15</f>
        <v>699</v>
      </c>
      <c r="C15" s="31">
        <f>'kum nocenja K'!D15</f>
        <v>3577</v>
      </c>
      <c r="D15" s="193">
        <f t="shared" si="0"/>
        <v>5.0822537984057323E-2</v>
      </c>
      <c r="E15" s="206">
        <f t="shared" si="3"/>
        <v>5.1173104434907009</v>
      </c>
      <c r="F15" s="30">
        <f>'kum dolasci K'!H15</f>
        <v>643</v>
      </c>
      <c r="G15" s="31">
        <f>'kum nocenja K'!H15</f>
        <v>2220</v>
      </c>
      <c r="H15" s="193">
        <f t="shared" si="1"/>
        <v>3.3314030203820337E-2</v>
      </c>
      <c r="I15" s="198">
        <f t="shared" si="4"/>
        <v>3.4525660964230172</v>
      </c>
      <c r="J15" s="30">
        <f t="shared" si="2"/>
        <v>108.70917573872472</v>
      </c>
      <c r="K15" s="32">
        <f t="shared" si="2"/>
        <v>161.12612612612614</v>
      </c>
    </row>
    <row r="16" spans="1:11" s="28" customFormat="1" ht="14.1" customHeight="1" x14ac:dyDescent="0.25">
      <c r="A16" s="29" t="s">
        <v>17</v>
      </c>
      <c r="B16" s="30">
        <f>'kum dolasci K'!D16</f>
        <v>1141</v>
      </c>
      <c r="C16" s="31">
        <f>'kum nocenja K'!D16</f>
        <v>5255</v>
      </c>
      <c r="D16" s="193">
        <f t="shared" si="0"/>
        <v>7.466380685105431E-2</v>
      </c>
      <c r="E16" s="206">
        <f t="shared" si="3"/>
        <v>4.6056091148115685</v>
      </c>
      <c r="F16" s="30">
        <f>'kum dolasci K'!H16</f>
        <v>532</v>
      </c>
      <c r="G16" s="31">
        <f>'kum nocenja K'!H16</f>
        <v>2661</v>
      </c>
      <c r="H16" s="193">
        <f t="shared" si="1"/>
        <v>3.9931817284849513E-2</v>
      </c>
      <c r="I16" s="198">
        <f t="shared" si="4"/>
        <v>5.0018796992481205</v>
      </c>
      <c r="J16" s="30">
        <f t="shared" si="2"/>
        <v>214.47368421052633</v>
      </c>
      <c r="K16" s="32">
        <f t="shared" si="2"/>
        <v>197.48214956783164</v>
      </c>
    </row>
    <row r="17" spans="1:11" s="28" customFormat="1" ht="14.1" customHeight="1" thickBot="1" x14ac:dyDescent="0.3">
      <c r="A17" s="38" t="s">
        <v>18</v>
      </c>
      <c r="B17" s="34">
        <f>SUM(B9:B16)</f>
        <v>89320</v>
      </c>
      <c r="C17" s="35">
        <f t="shared" ref="C17" si="7">SUM(C9:C16)</f>
        <v>266238</v>
      </c>
      <c r="D17" s="194">
        <f t="shared" si="0"/>
        <v>3.7827483555491903</v>
      </c>
      <c r="E17" s="207">
        <f t="shared" si="3"/>
        <v>2.9807210031347964</v>
      </c>
      <c r="F17" s="34">
        <f>SUM(F9:F16)</f>
        <v>82682</v>
      </c>
      <c r="G17" s="35">
        <f t="shared" ref="G17" si="8">SUM(G9:G16)</f>
        <v>213837</v>
      </c>
      <c r="H17" s="194">
        <f t="shared" si="1"/>
        <v>3.2089064309433915</v>
      </c>
      <c r="I17" s="199">
        <f t="shared" si="4"/>
        <v>2.5862581940446532</v>
      </c>
      <c r="J17" s="34">
        <f t="shared" si="2"/>
        <v>108.02834958031977</v>
      </c>
      <c r="K17" s="36">
        <f t="shared" si="2"/>
        <v>124.50511370810477</v>
      </c>
    </row>
    <row r="18" spans="1:11" s="28" customFormat="1" ht="14.1" customHeight="1" thickTop="1" thickBot="1" x14ac:dyDescent="0.3">
      <c r="A18" s="38" t="s">
        <v>19</v>
      </c>
      <c r="B18" s="39">
        <f>'kum dolasci K'!D18</f>
        <v>163876</v>
      </c>
      <c r="C18" s="40">
        <f>'kum nocenja K'!D18</f>
        <v>823556</v>
      </c>
      <c r="D18" s="195">
        <f t="shared" si="0"/>
        <v>11.701203827788179</v>
      </c>
      <c r="E18" s="208">
        <f t="shared" si="3"/>
        <v>5.0254826820278744</v>
      </c>
      <c r="F18" s="39">
        <f>'kum dolasci K'!H18</f>
        <v>150094</v>
      </c>
      <c r="G18" s="40">
        <f>'kum nocenja K'!H18</f>
        <v>772675</v>
      </c>
      <c r="H18" s="195">
        <f t="shared" si="1"/>
        <v>11.595008237719316</v>
      </c>
      <c r="I18" s="200">
        <f t="shared" si="4"/>
        <v>5.1479406238757042</v>
      </c>
      <c r="J18" s="39">
        <f t="shared" si="2"/>
        <v>109.18224579263662</v>
      </c>
      <c r="K18" s="41">
        <f t="shared" si="2"/>
        <v>106.58504545895752</v>
      </c>
    </row>
    <row r="19" spans="1:11" s="28" customFormat="1" ht="14.1" customHeight="1" thickTop="1" x14ac:dyDescent="0.25">
      <c r="A19" s="29" t="s">
        <v>20</v>
      </c>
      <c r="B19" s="25">
        <f>'kum dolasci K'!D19</f>
        <v>53638</v>
      </c>
      <c r="C19" s="26">
        <f>'kum nocenja K'!D19</f>
        <v>302793</v>
      </c>
      <c r="D19" s="192">
        <f t="shared" si="0"/>
        <v>4.3021271299431563</v>
      </c>
      <c r="E19" s="205">
        <f t="shared" si="3"/>
        <v>5.6451209963085871</v>
      </c>
      <c r="F19" s="25">
        <f>'kum dolasci K'!H19</f>
        <v>46194</v>
      </c>
      <c r="G19" s="26">
        <f>'kum nocenja K'!H19</f>
        <v>257409</v>
      </c>
      <c r="H19" s="192">
        <f t="shared" si="1"/>
        <v>3.8627618021329684</v>
      </c>
      <c r="I19" s="197">
        <f t="shared" si="4"/>
        <v>5.5723470580594885</v>
      </c>
      <c r="J19" s="25">
        <f t="shared" si="2"/>
        <v>116.11464692384293</v>
      </c>
      <c r="K19" s="27">
        <f t="shared" si="2"/>
        <v>117.63108516019254</v>
      </c>
    </row>
    <row r="20" spans="1:11" s="28" customFormat="1" ht="14.1" customHeight="1" x14ac:dyDescent="0.25">
      <c r="A20" s="42" t="s">
        <v>21</v>
      </c>
      <c r="B20" s="30">
        <f>'kum dolasci K'!D20</f>
        <v>3495</v>
      </c>
      <c r="C20" s="31">
        <f>'kum nocenja K'!D20</f>
        <v>26357</v>
      </c>
      <c r="D20" s="193">
        <f t="shared" si="0"/>
        <v>0.37448410222135836</v>
      </c>
      <c r="E20" s="206">
        <f t="shared" si="3"/>
        <v>7.5413447782546497</v>
      </c>
      <c r="F20" s="30">
        <f>'kum dolasci K'!H20</f>
        <v>2192</v>
      </c>
      <c r="G20" s="31">
        <f>'kum nocenja K'!H20</f>
        <v>20512</v>
      </c>
      <c r="H20" s="193">
        <f t="shared" si="1"/>
        <v>0.3078096340273706</v>
      </c>
      <c r="I20" s="198">
        <f t="shared" si="4"/>
        <v>9.3576642335766422</v>
      </c>
      <c r="J20" s="30">
        <f t="shared" si="2"/>
        <v>159.44343065693431</v>
      </c>
      <c r="K20" s="32">
        <f t="shared" si="2"/>
        <v>128.49551482059283</v>
      </c>
    </row>
    <row r="21" spans="1:11" s="28" customFormat="1" ht="14.1" customHeight="1" thickBot="1" x14ac:dyDescent="0.3">
      <c r="A21" s="43" t="s">
        <v>22</v>
      </c>
      <c r="B21" s="34">
        <f>SUM(B19:B20)</f>
        <v>57133</v>
      </c>
      <c r="C21" s="35">
        <f t="shared" ref="C21" si="9">SUM(C19:C20)</f>
        <v>329150</v>
      </c>
      <c r="D21" s="194">
        <f t="shared" si="0"/>
        <v>4.6766112321645146</v>
      </c>
      <c r="E21" s="207">
        <f t="shared" si="3"/>
        <v>5.7611187929917911</v>
      </c>
      <c r="F21" s="34">
        <f>SUM(F19:F20)</f>
        <v>48386</v>
      </c>
      <c r="G21" s="35">
        <f t="shared" ref="G21" si="10">SUM(G19:G20)</f>
        <v>277921</v>
      </c>
      <c r="H21" s="194">
        <f t="shared" si="1"/>
        <v>4.1705714361603388</v>
      </c>
      <c r="I21" s="199">
        <f t="shared" si="4"/>
        <v>5.7438308601661641</v>
      </c>
      <c r="J21" s="34">
        <f t="shared" si="2"/>
        <v>118.07754309097673</v>
      </c>
      <c r="K21" s="36">
        <f t="shared" si="2"/>
        <v>118.43293597820963</v>
      </c>
    </row>
    <row r="22" spans="1:11" s="28" customFormat="1" ht="14.1" customHeight="1" thickTop="1" x14ac:dyDescent="0.25">
      <c r="A22" s="29" t="s">
        <v>23</v>
      </c>
      <c r="B22" s="25">
        <f>'kum dolasci K'!D22</f>
        <v>68816</v>
      </c>
      <c r="C22" s="26">
        <f>'kum nocenja K'!D22</f>
        <v>360649</v>
      </c>
      <c r="D22" s="192">
        <f t="shared" si="0"/>
        <v>5.1241536207470757</v>
      </c>
      <c r="E22" s="205">
        <f t="shared" si="3"/>
        <v>5.2407724947686587</v>
      </c>
      <c r="F22" s="25">
        <f>'kum dolasci K'!H22</f>
        <v>72153</v>
      </c>
      <c r="G22" s="26">
        <f>'kum nocenja K'!H22</f>
        <v>359979</v>
      </c>
      <c r="H22" s="192">
        <f t="shared" si="1"/>
        <v>5.4019600354689379</v>
      </c>
      <c r="I22" s="197">
        <f t="shared" si="4"/>
        <v>4.9891064820589577</v>
      </c>
      <c r="J22" s="25">
        <f t="shared" si="2"/>
        <v>95.375105678211582</v>
      </c>
      <c r="K22" s="27">
        <f t="shared" si="2"/>
        <v>100.18612196822592</v>
      </c>
    </row>
    <row r="23" spans="1:11" s="28" customFormat="1" ht="14.1" customHeight="1" x14ac:dyDescent="0.25">
      <c r="A23" s="29" t="s">
        <v>24</v>
      </c>
      <c r="B23" s="30">
        <f>'kum dolasci K'!D23</f>
        <v>54311</v>
      </c>
      <c r="C23" s="31">
        <f>'kum nocenja K'!D23</f>
        <v>308436</v>
      </c>
      <c r="D23" s="193">
        <f t="shared" si="0"/>
        <v>4.3823036974142315</v>
      </c>
      <c r="E23" s="206">
        <f t="shared" si="3"/>
        <v>5.6790705381966822</v>
      </c>
      <c r="F23" s="30">
        <f>'kum dolasci K'!H23</f>
        <v>47663</v>
      </c>
      <c r="G23" s="31">
        <f>'kum nocenja K'!H23</f>
        <v>259768</v>
      </c>
      <c r="H23" s="193">
        <f t="shared" si="1"/>
        <v>3.8981617108045055</v>
      </c>
      <c r="I23" s="198">
        <f t="shared" si="4"/>
        <v>5.4500975599521642</v>
      </c>
      <c r="J23" s="30">
        <f t="shared" si="2"/>
        <v>113.94792606424271</v>
      </c>
      <c r="K23" s="32">
        <f t="shared" si="2"/>
        <v>118.73517908287394</v>
      </c>
    </row>
    <row r="24" spans="1:11" s="28" customFormat="1" ht="14.1" customHeight="1" x14ac:dyDescent="0.25">
      <c r="A24" s="29" t="s">
        <v>25</v>
      </c>
      <c r="B24" s="30">
        <f>'kum dolasci K'!D24</f>
        <v>106256</v>
      </c>
      <c r="C24" s="31">
        <f>'kum nocenja K'!D24</f>
        <v>574679</v>
      </c>
      <c r="D24" s="193">
        <f t="shared" si="0"/>
        <v>8.1651230936930617</v>
      </c>
      <c r="E24" s="206">
        <f t="shared" si="3"/>
        <v>5.4084381117301614</v>
      </c>
      <c r="F24" s="30">
        <f>'kum dolasci K'!H24</f>
        <v>100007</v>
      </c>
      <c r="G24" s="31">
        <f>'kum nocenja K'!H24</f>
        <v>548423</v>
      </c>
      <c r="H24" s="193">
        <f t="shared" si="1"/>
        <v>8.2298109848962895</v>
      </c>
      <c r="I24" s="198">
        <f t="shared" si="4"/>
        <v>5.4838461307708464</v>
      </c>
      <c r="J24" s="30">
        <f t="shared" si="2"/>
        <v>106.24856260061794</v>
      </c>
      <c r="K24" s="32">
        <f t="shared" si="2"/>
        <v>104.78754538011717</v>
      </c>
    </row>
    <row r="25" spans="1:11" s="28" customFormat="1" ht="14.1" customHeight="1" x14ac:dyDescent="0.25">
      <c r="A25" s="29" t="s">
        <v>26</v>
      </c>
      <c r="B25" s="30">
        <f>'kum dolasci K'!D25</f>
        <v>53570</v>
      </c>
      <c r="C25" s="31">
        <f>'kum nocenja K'!D25</f>
        <v>288641</v>
      </c>
      <c r="D25" s="193">
        <f t="shared" si="0"/>
        <v>4.101053448771677</v>
      </c>
      <c r="E25" s="206">
        <f t="shared" si="3"/>
        <v>5.388109016240433</v>
      </c>
      <c r="F25" s="30">
        <f>'kum dolasci K'!H25</f>
        <v>56195</v>
      </c>
      <c r="G25" s="31">
        <f>'kum nocenja K'!H25</f>
        <v>285192</v>
      </c>
      <c r="H25" s="193">
        <f t="shared" si="1"/>
        <v>4.2796823882378066</v>
      </c>
      <c r="I25" s="198">
        <f t="shared" si="4"/>
        <v>5.0750422635465791</v>
      </c>
      <c r="J25" s="30">
        <f t="shared" si="2"/>
        <v>95.328765904439891</v>
      </c>
      <c r="K25" s="32">
        <f t="shared" si="2"/>
        <v>101.2093607113804</v>
      </c>
    </row>
    <row r="26" spans="1:11" s="28" customFormat="1" ht="14.1" customHeight="1" x14ac:dyDescent="0.25">
      <c r="A26" s="29" t="s">
        <v>27</v>
      </c>
      <c r="B26" s="30">
        <f>'kum dolasci K'!D26</f>
        <v>85683</v>
      </c>
      <c r="C26" s="31">
        <f>'kum nocenja K'!D26</f>
        <v>479294</v>
      </c>
      <c r="D26" s="193">
        <f t="shared" si="0"/>
        <v>6.8098790943614125</v>
      </c>
      <c r="E26" s="206">
        <f t="shared" si="3"/>
        <v>5.593805072184681</v>
      </c>
      <c r="F26" s="30">
        <f>'kum dolasci K'!H26</f>
        <v>87838</v>
      </c>
      <c r="G26" s="31">
        <f>'kum nocenja K'!H26</f>
        <v>478780</v>
      </c>
      <c r="H26" s="193">
        <f t="shared" si="1"/>
        <v>7.1847258472905864</v>
      </c>
      <c r="I26" s="198">
        <f t="shared" si="4"/>
        <v>5.4507160909856784</v>
      </c>
      <c r="J26" s="30">
        <f t="shared" si="2"/>
        <v>97.54661991393246</v>
      </c>
      <c r="K26" s="32">
        <f t="shared" si="2"/>
        <v>100.10735619700071</v>
      </c>
    </row>
    <row r="27" spans="1:11" s="28" customFormat="1" ht="14.1" customHeight="1" x14ac:dyDescent="0.25">
      <c r="A27" s="29" t="s">
        <v>28</v>
      </c>
      <c r="B27" s="30">
        <f>'kum dolasci K'!D27</f>
        <v>5791</v>
      </c>
      <c r="C27" s="31">
        <f>'kum nocenja K'!D27</f>
        <v>36455</v>
      </c>
      <c r="D27" s="193">
        <f t="shared" si="0"/>
        <v>0.51795795980117687</v>
      </c>
      <c r="E27" s="206">
        <f t="shared" si="3"/>
        <v>6.2951131065446386</v>
      </c>
      <c r="F27" s="30">
        <f>'kum dolasci K'!H27</f>
        <v>5119</v>
      </c>
      <c r="G27" s="31">
        <f>'kum nocenja K'!H27</f>
        <v>33657</v>
      </c>
      <c r="H27" s="193">
        <f t="shared" si="1"/>
        <v>0.50506770926575728</v>
      </c>
      <c r="I27" s="198">
        <f t="shared" si="4"/>
        <v>6.5749169759718695</v>
      </c>
      <c r="J27" s="30">
        <f t="shared" si="2"/>
        <v>113.12756397733932</v>
      </c>
      <c r="K27" s="32">
        <f t="shared" si="2"/>
        <v>108.31327806994086</v>
      </c>
    </row>
    <row r="28" spans="1:11" s="28" customFormat="1" ht="14.1" customHeight="1" x14ac:dyDescent="0.25">
      <c r="A28" s="29" t="s">
        <v>29</v>
      </c>
      <c r="B28" s="30">
        <f>'kum dolasci K'!D28</f>
        <v>30616</v>
      </c>
      <c r="C28" s="31">
        <f>'kum nocenja K'!D28</f>
        <v>189911</v>
      </c>
      <c r="D28" s="193">
        <f t="shared" si="0"/>
        <v>2.6982832013112414</v>
      </c>
      <c r="E28" s="206">
        <f t="shared" si="3"/>
        <v>6.2029984321923175</v>
      </c>
      <c r="F28" s="30">
        <f>'kum dolasci K'!H28</f>
        <v>27250</v>
      </c>
      <c r="G28" s="31">
        <f>'kum nocenja K'!H28</f>
        <v>165939</v>
      </c>
      <c r="H28" s="193">
        <f t="shared" si="1"/>
        <v>2.4901337198161002</v>
      </c>
      <c r="I28" s="198">
        <f t="shared" si="4"/>
        <v>6.0895045871559637</v>
      </c>
      <c r="J28" s="30">
        <f t="shared" si="2"/>
        <v>112.35229357798164</v>
      </c>
      <c r="K28" s="32">
        <f t="shared" si="2"/>
        <v>114.44627242540935</v>
      </c>
    </row>
    <row r="29" spans="1:11" s="28" customFormat="1" ht="14.1" customHeight="1" thickBot="1" x14ac:dyDescent="0.3">
      <c r="A29" s="43" t="s">
        <v>30</v>
      </c>
      <c r="B29" s="34">
        <f>SUM(B22:B28)</f>
        <v>405043</v>
      </c>
      <c r="C29" s="35">
        <f t="shared" ref="C29" si="11">SUM(C22:C28)</f>
        <v>2238065</v>
      </c>
      <c r="D29" s="194">
        <f t="shared" si="0"/>
        <v>31.798754116099875</v>
      </c>
      <c r="E29" s="207">
        <f t="shared" si="3"/>
        <v>5.5254997617536903</v>
      </c>
      <c r="F29" s="34">
        <f>SUM(F22:F28)</f>
        <v>396225</v>
      </c>
      <c r="G29" s="35">
        <f t="shared" ref="G29" si="12">SUM(G22:G28)</f>
        <v>2131738</v>
      </c>
      <c r="H29" s="194">
        <f t="shared" si="1"/>
        <v>31.989542395779985</v>
      </c>
      <c r="I29" s="199">
        <f t="shared" si="4"/>
        <v>5.3801198813805291</v>
      </c>
      <c r="J29" s="34">
        <f t="shared" si="2"/>
        <v>102.22550318632091</v>
      </c>
      <c r="K29" s="36">
        <f t="shared" si="2"/>
        <v>104.98780807022253</v>
      </c>
    </row>
    <row r="30" spans="1:11" s="28" customFormat="1" ht="14.1" customHeight="1" thickTop="1" thickBot="1" x14ac:dyDescent="0.3">
      <c r="A30" s="44" t="s">
        <v>31</v>
      </c>
      <c r="B30" s="45">
        <f>'kum dolasci K'!D30</f>
        <v>62062</v>
      </c>
      <c r="C30" s="46">
        <f>'kum nocenja K'!D30</f>
        <v>419660</v>
      </c>
      <c r="D30" s="196">
        <f t="shared" si="0"/>
        <v>5.9625905200977067</v>
      </c>
      <c r="E30" s="209">
        <f t="shared" si="3"/>
        <v>6.7619477296896653</v>
      </c>
      <c r="F30" s="45">
        <f>'kum dolasci K'!H30</f>
        <v>61213</v>
      </c>
      <c r="G30" s="46">
        <f>'kum nocenja K'!H30</f>
        <v>410135</v>
      </c>
      <c r="H30" s="196">
        <f t="shared" si="1"/>
        <v>6.1546170169566912</v>
      </c>
      <c r="I30" s="201">
        <f t="shared" si="4"/>
        <v>6.7001290575531343</v>
      </c>
      <c r="J30" s="45">
        <f t="shared" si="2"/>
        <v>101.38696028621372</v>
      </c>
      <c r="K30" s="47">
        <f t="shared" si="2"/>
        <v>102.3224060370366</v>
      </c>
    </row>
    <row r="31" spans="1:11" s="28" customFormat="1" ht="14.1" customHeight="1" thickTop="1" thickBot="1" x14ac:dyDescent="0.3">
      <c r="A31" s="44" t="s">
        <v>32</v>
      </c>
      <c r="B31" s="45">
        <f>'kum dolasci K'!D31</f>
        <v>144890</v>
      </c>
      <c r="C31" s="46">
        <f>'kum nocenja K'!D31</f>
        <v>940701</v>
      </c>
      <c r="D31" s="196">
        <f t="shared" si="0"/>
        <v>13.365617082510681</v>
      </c>
      <c r="E31" s="209">
        <f t="shared" si="3"/>
        <v>6.4925184622817307</v>
      </c>
      <c r="F31" s="45">
        <f>'kum dolasci K'!H31</f>
        <v>141614</v>
      </c>
      <c r="G31" s="46">
        <f>'kum nocenja K'!H31</f>
        <v>959739</v>
      </c>
      <c r="H31" s="196">
        <f t="shared" si="1"/>
        <v>14.402150465668617</v>
      </c>
      <c r="I31" s="201">
        <f t="shared" si="4"/>
        <v>6.7771477396302622</v>
      </c>
      <c r="J31" s="45">
        <f t="shared" si="2"/>
        <v>102.31333060290649</v>
      </c>
      <c r="K31" s="47">
        <f t="shared" si="2"/>
        <v>98.016335691266065</v>
      </c>
    </row>
    <row r="32" spans="1:11" s="28" customFormat="1" ht="14.1" customHeight="1" thickTop="1" x14ac:dyDescent="0.25">
      <c r="A32" s="29" t="s">
        <v>33</v>
      </c>
      <c r="B32" s="25">
        <f>'kum dolasci K'!D32</f>
        <v>89355</v>
      </c>
      <c r="C32" s="26">
        <f>'kum nocenja K'!D32</f>
        <v>629531</v>
      </c>
      <c r="D32" s="192">
        <f t="shared" si="0"/>
        <v>8.9444683141296029</v>
      </c>
      <c r="E32" s="205">
        <f t="shared" si="3"/>
        <v>7.0452800626713667</v>
      </c>
      <c r="F32" s="25">
        <f>'kum dolasci K'!H32</f>
        <v>80932</v>
      </c>
      <c r="G32" s="26">
        <f>'kum nocenja K'!H32</f>
        <v>547048</v>
      </c>
      <c r="H32" s="192">
        <f t="shared" si="1"/>
        <v>8.2091772950177972</v>
      </c>
      <c r="I32" s="197">
        <f t="shared" si="4"/>
        <v>6.7593535313596602</v>
      </c>
      <c r="J32" s="25">
        <f t="shared" si="2"/>
        <v>110.40750259477092</v>
      </c>
      <c r="K32" s="27">
        <f t="shared" si="2"/>
        <v>115.07783594858221</v>
      </c>
    </row>
    <row r="33" spans="1:11" s="28" customFormat="1" ht="14.1" customHeight="1" x14ac:dyDescent="0.25">
      <c r="A33" s="42" t="s">
        <v>34</v>
      </c>
      <c r="B33" s="30">
        <f>'kum dolasci K'!D33</f>
        <v>49997</v>
      </c>
      <c r="C33" s="31">
        <f>'kum nocenja K'!D33</f>
        <v>357297</v>
      </c>
      <c r="D33" s="193">
        <f t="shared" si="0"/>
        <v>5.0765279155967926</v>
      </c>
      <c r="E33" s="206">
        <f t="shared" si="3"/>
        <v>7.1463687821269275</v>
      </c>
      <c r="F33" s="30">
        <f>'kum dolasci K'!H33</f>
        <v>47743</v>
      </c>
      <c r="G33" s="31">
        <f>'kum nocenja K'!H33</f>
        <v>338633</v>
      </c>
      <c r="H33" s="193">
        <f t="shared" si="1"/>
        <v>5.0816351306352665</v>
      </c>
      <c r="I33" s="198">
        <f t="shared" si="4"/>
        <v>7.0928303625662403</v>
      </c>
      <c r="J33" s="30">
        <f t="shared" si="2"/>
        <v>104.72111094820183</v>
      </c>
      <c r="K33" s="32">
        <f t="shared" si="2"/>
        <v>105.51157152433461</v>
      </c>
    </row>
    <row r="34" spans="1:11" s="28" customFormat="1" ht="14.1" customHeight="1" thickBot="1" x14ac:dyDescent="0.3">
      <c r="A34" s="43" t="s">
        <v>35</v>
      </c>
      <c r="B34" s="34">
        <f>SUM(B32:B33)</f>
        <v>139352</v>
      </c>
      <c r="C34" s="35">
        <f t="shared" ref="C34" si="13">SUM(C32:C33)</f>
        <v>986828</v>
      </c>
      <c r="D34" s="194">
        <f t="shared" si="0"/>
        <v>14.020996229726396</v>
      </c>
      <c r="E34" s="207">
        <f t="shared" si="3"/>
        <v>7.0815488834031806</v>
      </c>
      <c r="F34" s="34">
        <f>SUM(F32:F33)</f>
        <v>128675</v>
      </c>
      <c r="G34" s="35">
        <f t="shared" ref="G34" si="14">SUM(G32:G33)</f>
        <v>885681</v>
      </c>
      <c r="H34" s="194">
        <f t="shared" si="1"/>
        <v>13.290812425653066</v>
      </c>
      <c r="I34" s="199">
        <f t="shared" si="4"/>
        <v>6.8830852924033419</v>
      </c>
      <c r="J34" s="34">
        <f t="shared" si="2"/>
        <v>108.29764911598988</v>
      </c>
      <c r="K34" s="36">
        <f t="shared" si="2"/>
        <v>111.42025176107424</v>
      </c>
    </row>
    <row r="35" spans="1:11" s="28" customFormat="1" ht="14.1" customHeight="1" thickTop="1" x14ac:dyDescent="0.25">
      <c r="A35" s="29" t="s">
        <v>36</v>
      </c>
      <c r="B35" s="25">
        <f>'kum dolasci K'!D35</f>
        <v>471</v>
      </c>
      <c r="C35" s="26">
        <f>'kum nocenja K'!D35</f>
        <v>1346</v>
      </c>
      <c r="D35" s="192">
        <f t="shared" si="0"/>
        <v>1.9124164418937981E-2</v>
      </c>
      <c r="E35" s="205">
        <f t="shared" si="3"/>
        <v>2.8577494692144372</v>
      </c>
      <c r="F35" s="25">
        <f>'kum dolasci K'!H35</f>
        <v>275</v>
      </c>
      <c r="G35" s="26">
        <f>'kum nocenja K'!H35</f>
        <v>671</v>
      </c>
      <c r="H35" s="192">
        <f t="shared" si="1"/>
        <v>1.0069240660704255E-2</v>
      </c>
      <c r="I35" s="197">
        <f t="shared" si="4"/>
        <v>2.44</v>
      </c>
      <c r="J35" s="25">
        <f t="shared" si="2"/>
        <v>171.27272727272725</v>
      </c>
      <c r="K35" s="27">
        <f t="shared" si="2"/>
        <v>200.5961251862891</v>
      </c>
    </row>
    <row r="36" spans="1:11" s="28" customFormat="1" ht="14.1" customHeight="1" x14ac:dyDescent="0.25">
      <c r="A36" s="29" t="s">
        <v>37</v>
      </c>
      <c r="B36" s="30">
        <f>'kum dolasci K'!D36</f>
        <v>5059</v>
      </c>
      <c r="C36" s="31">
        <f>'kum nocenja K'!D36</f>
        <v>12083</v>
      </c>
      <c r="D36" s="193">
        <f t="shared" si="0"/>
        <v>0.17167702724667727</v>
      </c>
      <c r="E36" s="206">
        <f t="shared" si="3"/>
        <v>2.3884166831389604</v>
      </c>
      <c r="F36" s="30">
        <f>'kum dolasci K'!H36</f>
        <v>5479</v>
      </c>
      <c r="G36" s="31">
        <f>'kum nocenja K'!H36</f>
        <v>13541</v>
      </c>
      <c r="H36" s="193">
        <f t="shared" si="1"/>
        <v>0.20320057792339244</v>
      </c>
      <c r="I36" s="198">
        <f t="shared" si="4"/>
        <v>2.4714363935024641</v>
      </c>
      <c r="J36" s="30">
        <f t="shared" si="2"/>
        <v>92.334367585325793</v>
      </c>
      <c r="K36" s="32">
        <f t="shared" si="2"/>
        <v>89.232700686803042</v>
      </c>
    </row>
    <row r="37" spans="1:11" s="28" customFormat="1" ht="14.1" customHeight="1" x14ac:dyDescent="0.25">
      <c r="A37" s="29" t="s">
        <v>38</v>
      </c>
      <c r="B37" s="30">
        <f>'kum dolasci K'!D37</f>
        <v>4929</v>
      </c>
      <c r="C37" s="31">
        <f>'kum nocenja K'!D37</f>
        <v>15181</v>
      </c>
      <c r="D37" s="193">
        <f t="shared" si="0"/>
        <v>0.21569386333127599</v>
      </c>
      <c r="E37" s="206">
        <f t="shared" si="3"/>
        <v>3.0799350781091501</v>
      </c>
      <c r="F37" s="30">
        <f>'kum dolasci K'!H37</f>
        <v>4349</v>
      </c>
      <c r="G37" s="31">
        <f>'kum nocenja K'!H37</f>
        <v>12744</v>
      </c>
      <c r="H37" s="193">
        <f t="shared" si="1"/>
        <v>0.1912405409538227</v>
      </c>
      <c r="I37" s="198">
        <f t="shared" si="4"/>
        <v>2.9303288112209702</v>
      </c>
      <c r="J37" s="30">
        <f t="shared" si="2"/>
        <v>113.33639917222349</v>
      </c>
      <c r="K37" s="32">
        <f t="shared" si="2"/>
        <v>119.12272441933457</v>
      </c>
    </row>
    <row r="38" spans="1:11" s="28" customFormat="1" ht="14.1" customHeight="1" x14ac:dyDescent="0.25">
      <c r="A38" s="29" t="s">
        <v>39</v>
      </c>
      <c r="B38" s="30">
        <f>'kum dolasci K'!D38</f>
        <v>836</v>
      </c>
      <c r="C38" s="31">
        <f>'kum nocenja K'!D38</f>
        <v>2506</v>
      </c>
      <c r="D38" s="193">
        <f t="shared" si="0"/>
        <v>3.5605613695288689E-2</v>
      </c>
      <c r="E38" s="206">
        <f t="shared" si="3"/>
        <v>2.9976076555023923</v>
      </c>
      <c r="F38" s="30">
        <f>'kum dolasci K'!H38</f>
        <v>1010</v>
      </c>
      <c r="G38" s="31">
        <f>'kum nocenja K'!H38</f>
        <v>3997</v>
      </c>
      <c r="H38" s="193">
        <f t="shared" si="1"/>
        <v>5.9980260686788245E-2</v>
      </c>
      <c r="I38" s="198">
        <f t="shared" si="4"/>
        <v>3.9574257425742574</v>
      </c>
      <c r="J38" s="30">
        <f t="shared" si="2"/>
        <v>82.772277227722768</v>
      </c>
      <c r="K38" s="32">
        <f t="shared" si="2"/>
        <v>62.697022767075303</v>
      </c>
    </row>
    <row r="39" spans="1:11" s="28" customFormat="1" ht="14.1" customHeight="1" x14ac:dyDescent="0.25">
      <c r="A39" s="29" t="s">
        <v>40</v>
      </c>
      <c r="B39" s="30">
        <f>'kum dolasci K'!D39</f>
        <v>360</v>
      </c>
      <c r="C39" s="31">
        <f>'kum nocenja K'!D39</f>
        <v>931</v>
      </c>
      <c r="D39" s="193">
        <f t="shared" si="0"/>
        <v>1.3227783858864235E-2</v>
      </c>
      <c r="E39" s="206">
        <f t="shared" si="3"/>
        <v>2.5861111111111112</v>
      </c>
      <c r="F39" s="30">
        <f>'kum dolasci K'!H39</f>
        <v>468</v>
      </c>
      <c r="G39" s="31">
        <f>'kum nocenja K'!H39</f>
        <v>1284</v>
      </c>
      <c r="H39" s="193">
        <f t="shared" si="1"/>
        <v>1.9268114766533926E-2</v>
      </c>
      <c r="I39" s="198">
        <f t="shared" si="4"/>
        <v>2.7435897435897436</v>
      </c>
      <c r="J39" s="30">
        <f t="shared" si="2"/>
        <v>76.923076923076934</v>
      </c>
      <c r="K39" s="32">
        <f t="shared" si="2"/>
        <v>72.507788161993773</v>
      </c>
    </row>
    <row r="40" spans="1:11" s="28" customFormat="1" ht="14.1" customHeight="1" x14ac:dyDescent="0.25">
      <c r="A40" s="29" t="s">
        <v>41</v>
      </c>
      <c r="B40" s="30">
        <f>'kum dolasci K'!D40</f>
        <v>389</v>
      </c>
      <c r="C40" s="31">
        <f>'kum nocenja K'!D40</f>
        <v>802</v>
      </c>
      <c r="D40" s="193">
        <f t="shared" si="0"/>
        <v>1.1394933034166612E-2</v>
      </c>
      <c r="E40" s="206">
        <f t="shared" si="3"/>
        <v>2.0616966580976865</v>
      </c>
      <c r="F40" s="30">
        <f>'kum dolasci K'!H40</f>
        <v>278</v>
      </c>
      <c r="G40" s="31">
        <f>'kum nocenja K'!H40</f>
        <v>478</v>
      </c>
      <c r="H40" s="193">
        <f t="shared" si="1"/>
        <v>7.1730209177595147E-3</v>
      </c>
      <c r="I40" s="198">
        <f t="shared" si="4"/>
        <v>1.7194244604316546</v>
      </c>
      <c r="J40" s="30">
        <f t="shared" si="2"/>
        <v>139.92805755395682</v>
      </c>
      <c r="K40" s="32">
        <f t="shared" si="2"/>
        <v>167.78242677824269</v>
      </c>
    </row>
    <row r="41" spans="1:11" s="28" customFormat="1" ht="14.1" customHeight="1" x14ac:dyDescent="0.25">
      <c r="A41" s="29" t="s">
        <v>42</v>
      </c>
      <c r="B41" s="30">
        <f>'kum dolasci K'!D41</f>
        <v>3619</v>
      </c>
      <c r="C41" s="31">
        <f>'kum nocenja K'!D41</f>
        <v>7841</v>
      </c>
      <c r="D41" s="193">
        <f t="shared" si="0"/>
        <v>0.11140607222057408</v>
      </c>
      <c r="E41" s="206">
        <f t="shared" si="3"/>
        <v>2.1666206134291239</v>
      </c>
      <c r="F41" s="30">
        <f>'kum dolasci K'!H41</f>
        <v>3433</v>
      </c>
      <c r="G41" s="31">
        <f>'kum nocenja K'!H41</f>
        <v>8514</v>
      </c>
      <c r="H41" s="193">
        <f t="shared" si="1"/>
        <v>0.1277638077276245</v>
      </c>
      <c r="I41" s="198">
        <f t="shared" si="4"/>
        <v>2.4800466064666473</v>
      </c>
      <c r="J41" s="30">
        <f t="shared" si="2"/>
        <v>105.41800174774249</v>
      </c>
      <c r="K41" s="32">
        <f t="shared" si="2"/>
        <v>92.095372327930463</v>
      </c>
    </row>
    <row r="42" spans="1:11" s="28" customFormat="1" ht="14.1" customHeight="1" x14ac:dyDescent="0.25">
      <c r="A42" s="29" t="s">
        <v>43</v>
      </c>
      <c r="B42" s="30">
        <f>'kum dolasci K'!D42</f>
        <v>771</v>
      </c>
      <c r="C42" s="31">
        <f>'kum nocenja K'!D42</f>
        <v>3752</v>
      </c>
      <c r="D42" s="193">
        <f t="shared" si="0"/>
        <v>5.3308963521437824E-2</v>
      </c>
      <c r="E42" s="206">
        <f t="shared" si="3"/>
        <v>4.8664072632944224</v>
      </c>
      <c r="F42" s="30">
        <f>'kum dolasci K'!H42</f>
        <v>652</v>
      </c>
      <c r="G42" s="31">
        <f>'kum nocenja K'!H42</f>
        <v>1514</v>
      </c>
      <c r="H42" s="193">
        <f t="shared" si="1"/>
        <v>2.2719568346209005E-2</v>
      </c>
      <c r="I42" s="198">
        <f t="shared" si="4"/>
        <v>2.3220858895705523</v>
      </c>
      <c r="J42" s="30">
        <f t="shared" si="2"/>
        <v>118.25153374233128</v>
      </c>
      <c r="K42" s="32">
        <f t="shared" si="2"/>
        <v>247.8203434610304</v>
      </c>
    </row>
    <row r="43" spans="1:11" s="28" customFormat="1" ht="14.1" customHeight="1" x14ac:dyDescent="0.25">
      <c r="A43" s="42" t="s">
        <v>44</v>
      </c>
      <c r="B43" s="30">
        <f>'kum dolasci K'!D43</f>
        <v>68</v>
      </c>
      <c r="C43" s="31">
        <f>'kum nocenja K'!D43</f>
        <v>712</v>
      </c>
      <c r="D43" s="193">
        <f t="shared" si="0"/>
        <v>1.0116199900656644E-2</v>
      </c>
      <c r="E43" s="206">
        <f t="shared" si="3"/>
        <v>10.470588235294118</v>
      </c>
      <c r="F43" s="30">
        <f>'kum dolasci K'!H43</f>
        <v>29</v>
      </c>
      <c r="G43" s="31">
        <f>'kum nocenja K'!H43</f>
        <v>109</v>
      </c>
      <c r="H43" s="193">
        <f>IF($G$49&lt;&gt;0,G43/$G$49*100,0)</f>
        <v>1.6356888703677555E-3</v>
      </c>
      <c r="I43" s="198">
        <f t="shared" si="4"/>
        <v>3.7586206896551726</v>
      </c>
      <c r="J43" s="30">
        <f t="shared" si="2"/>
        <v>234.48275862068962</v>
      </c>
      <c r="K43" s="32">
        <f t="shared" si="2"/>
        <v>653.21100917431193</v>
      </c>
    </row>
    <row r="44" spans="1:11" s="28" customFormat="1" ht="14.1" customHeight="1" thickBot="1" x14ac:dyDescent="0.3">
      <c r="A44" s="43" t="s">
        <v>45</v>
      </c>
      <c r="B44" s="34">
        <f>SUM(B35:B43)</f>
        <v>16502</v>
      </c>
      <c r="C44" s="35">
        <f t="shared" ref="C44" si="15">SUM(C35:C43)</f>
        <v>45154</v>
      </c>
      <c r="D44" s="194">
        <f t="shared" si="0"/>
        <v>0.64155462122787943</v>
      </c>
      <c r="E44" s="207">
        <f t="shared" si="3"/>
        <v>2.7362743909829113</v>
      </c>
      <c r="F44" s="34">
        <f>SUM(F35:F43)</f>
        <v>15973</v>
      </c>
      <c r="G44" s="35">
        <f t="shared" ref="G44" si="16">SUM(G35:G43)</f>
        <v>42852</v>
      </c>
      <c r="H44" s="194">
        <f>IF($G$49&lt;&gt;0,G44/$G$49*100,0)</f>
        <v>0.64305082085320231</v>
      </c>
      <c r="I44" s="199">
        <f t="shared" si="4"/>
        <v>2.6827771865022223</v>
      </c>
      <c r="J44" s="34">
        <f t="shared" si="2"/>
        <v>103.31183872785326</v>
      </c>
      <c r="K44" s="36">
        <f t="shared" si="2"/>
        <v>105.37197797068983</v>
      </c>
    </row>
    <row r="45" spans="1:11" s="51" customFormat="1" ht="5.25" customHeight="1" thickTop="1" x14ac:dyDescent="0.25">
      <c r="A45" s="48"/>
      <c r="B45" s="49"/>
      <c r="C45" s="49"/>
      <c r="D45" s="50"/>
      <c r="E45" s="202"/>
      <c r="F45" s="49"/>
      <c r="G45" s="49"/>
      <c r="H45" s="50"/>
      <c r="I45" s="202"/>
      <c r="J45" s="49"/>
      <c r="K45" s="49"/>
    </row>
    <row r="46" spans="1:11" s="28" customFormat="1" ht="14.1" customHeight="1" x14ac:dyDescent="0.25">
      <c r="A46" s="52" t="s">
        <v>136</v>
      </c>
      <c r="B46" s="53">
        <f>'kum dolasci K'!C46</f>
        <v>1213267</v>
      </c>
      <c r="C46" s="54">
        <f>'kum nocenja K'!C46</f>
        <v>6383225</v>
      </c>
      <c r="D46" s="240">
        <f>IF($C$49&lt;&gt;0,C46/$C$49*100,0)</f>
        <v>90.693792290546355</v>
      </c>
      <c r="E46" s="203">
        <f t="shared" si="3"/>
        <v>5.2611873561219422</v>
      </c>
      <c r="F46" s="53">
        <f>'kum dolasci K'!G46</f>
        <v>1153330</v>
      </c>
      <c r="G46" s="54">
        <f>'kum nocenja K'!G46</f>
        <v>5983995</v>
      </c>
      <c r="H46" s="240">
        <f>IF($G$49&lt;&gt;0,G46/$G$49*100,0)</f>
        <v>89.79774331959905</v>
      </c>
      <c r="I46" s="203">
        <f t="shared" si="4"/>
        <v>5.1884499666184007</v>
      </c>
      <c r="J46" s="53">
        <f>IF(F46&lt;&gt;0,B46/F46*100,0)</f>
        <v>105.19686473082292</v>
      </c>
      <c r="K46" s="55">
        <f>IF(G46&lt;&gt;0,C46/G46*100,0)</f>
        <v>106.67162990610788</v>
      </c>
    </row>
    <row r="47" spans="1:11" s="28" customFormat="1" ht="14.1" customHeight="1" x14ac:dyDescent="0.25">
      <c r="A47" s="52" t="s">
        <v>135</v>
      </c>
      <c r="B47" s="53">
        <f>'kum dolasci K'!B46</f>
        <v>173134</v>
      </c>
      <c r="C47" s="54">
        <f>'kum nocenja K'!B46</f>
        <v>654991</v>
      </c>
      <c r="D47" s="240">
        <f>IF($C$49&lt;&gt;0,C47/$C$49*100,0)</f>
        <v>9.3062077094536448</v>
      </c>
      <c r="E47" s="203">
        <f t="shared" si="3"/>
        <v>3.7831448473436762</v>
      </c>
      <c r="F47" s="53">
        <f>'kum dolasci K'!F46</f>
        <v>172986</v>
      </c>
      <c r="G47" s="54">
        <f>'kum nocenja K'!F46</f>
        <v>679864</v>
      </c>
      <c r="H47" s="240">
        <f>IF($G$49&lt;&gt;0,G47/$G$49*100,0)</f>
        <v>10.20225668040095</v>
      </c>
      <c r="I47" s="203">
        <f t="shared" si="4"/>
        <v>3.9301677592406321</v>
      </c>
      <c r="J47" s="53">
        <f>IF(F47&lt;&gt;0,B47/F47*100,0)</f>
        <v>100.08555605655948</v>
      </c>
      <c r="K47" s="55">
        <f>IF(G47&lt;&gt;0,C47/G47*100,0)</f>
        <v>96.341474177188374</v>
      </c>
    </row>
    <row r="48" spans="1:11" s="51" customFormat="1" ht="5.25" customHeight="1" thickBot="1" x14ac:dyDescent="0.3">
      <c r="A48" s="48"/>
      <c r="B48" s="49"/>
      <c r="C48" s="49"/>
      <c r="D48" s="241"/>
      <c r="E48" s="202"/>
      <c r="F48" s="49"/>
      <c r="G48" s="49"/>
      <c r="H48" s="241"/>
      <c r="I48" s="202"/>
      <c r="J48" s="49"/>
      <c r="K48" s="49"/>
    </row>
    <row r="49" spans="1:11" s="28" customFormat="1" ht="16.5" thickTop="1" thickBot="1" x14ac:dyDescent="0.3">
      <c r="A49" s="56" t="s">
        <v>137</v>
      </c>
      <c r="B49" s="57">
        <f>B44+B34+B31+B30+B29+B21+B18+B17+B8</f>
        <v>1386401</v>
      </c>
      <c r="C49" s="58">
        <f>C44+C34+C31+C30+C29+C21+C18+C17+C8</f>
        <v>7038216</v>
      </c>
      <c r="D49" s="242">
        <f>D8+D17+D18+D21+D29+D30+D31+D34+D44</f>
        <v>100</v>
      </c>
      <c r="E49" s="204">
        <f t="shared" si="3"/>
        <v>5.0766091484354092</v>
      </c>
      <c r="F49" s="57">
        <f>F44+F34+F31+F30+F29+F21+F18+F17+F8</f>
        <v>1326316</v>
      </c>
      <c r="G49" s="58">
        <f>G44+G34+G31+G30+G29+G21+G18+G17+G8</f>
        <v>6663859</v>
      </c>
      <c r="H49" s="242">
        <f>H8+H17+H18+H21+H29+H30+H31+H34+H44</f>
        <v>100</v>
      </c>
      <c r="I49" s="204">
        <f t="shared" si="4"/>
        <v>5.0243373374067719</v>
      </c>
      <c r="J49" s="57">
        <f>IF(F49&lt;&gt;0,B49/F49*100,0)</f>
        <v>104.53021753488612</v>
      </c>
      <c r="K49" s="59">
        <f>IF(G49&lt;&gt;0,C49/G49*100,0)</f>
        <v>105.61772090315837</v>
      </c>
    </row>
    <row r="50" spans="1:11" ht="15.75" thickTop="1" x14ac:dyDescent="0.25"/>
  </sheetData>
  <mergeCells count="4">
    <mergeCell ref="A1:A2"/>
    <mergeCell ref="B1:E1"/>
    <mergeCell ref="F1:I1"/>
    <mergeCell ref="J1:K1"/>
  </mergeCells>
  <pageMargins left="0.23622047244094491" right="0.23622047244094491" top="1.3779527559055118" bottom="0.74803149606299213" header="0.31496062992125984" footer="0.31496062992125984"/>
  <pageSetup paperSize="9" orientation="portrait" r:id="rId1"/>
  <headerFooter>
    <oddHeader>&amp;C&amp;"Verdana,Regular"TURISTIČKA ZAJEDNICA KVARNERA
Turistički promet &amp;"Verdana,Bold"KOMERCIJALNIH DOLAZAKA i NOĆENJA&amp;"Verdana,Regular" na Kvarneru
u razdoblju &amp;"Verdana,Bold"siječanj-srpanj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30"/>
  <sheetViews>
    <sheetView view="pageLayout" zoomScaleNormal="100" zoomScaleSheetLayoutView="100" workbookViewId="0">
      <selection activeCell="A6" sqref="A6"/>
    </sheetView>
  </sheetViews>
  <sheetFormatPr defaultRowHeight="12.75" x14ac:dyDescent="0.2"/>
  <cols>
    <col min="1" max="1" width="35.42578125" style="17" customWidth="1"/>
    <col min="2" max="2" width="17.42578125" style="7" customWidth="1"/>
    <col min="3" max="3" width="16.140625" style="7" customWidth="1"/>
    <col min="4" max="5" width="9.42578125" style="7" customWidth="1"/>
    <col min="6" max="6" width="16.28515625" style="7" customWidth="1"/>
    <col min="7" max="7" width="17.5703125" style="7" customWidth="1"/>
    <col min="8" max="9" width="9.42578125" style="7" customWidth="1"/>
    <col min="10" max="10" width="10.140625" style="7" customWidth="1"/>
    <col min="11" max="11" width="10.42578125" style="7" customWidth="1"/>
    <col min="12" max="16384" width="9.140625" style="12"/>
  </cols>
  <sheetData>
    <row r="1" spans="1:13" s="16" customFormat="1" ht="20.25" customHeight="1" thickTop="1" x14ac:dyDescent="0.25">
      <c r="A1" s="300" t="s">
        <v>49</v>
      </c>
      <c r="B1" s="131" t="s">
        <v>159</v>
      </c>
      <c r="C1" s="132"/>
      <c r="D1" s="133"/>
      <c r="E1" s="210"/>
      <c r="F1" s="131" t="s">
        <v>131</v>
      </c>
      <c r="G1" s="132"/>
      <c r="H1" s="133"/>
      <c r="I1" s="210"/>
      <c r="J1" s="131" t="s">
        <v>133</v>
      </c>
      <c r="K1" s="133"/>
    </row>
    <row r="2" spans="1:13" s="16" customFormat="1" ht="42" customHeight="1" thickBot="1" x14ac:dyDescent="0.3">
      <c r="A2" s="301"/>
      <c r="B2" s="230" t="s">
        <v>50</v>
      </c>
      <c r="C2" s="231" t="s">
        <v>51</v>
      </c>
      <c r="D2" s="232" t="s">
        <v>172</v>
      </c>
      <c r="E2" s="233" t="s">
        <v>156</v>
      </c>
      <c r="F2" s="230" t="s">
        <v>50</v>
      </c>
      <c r="G2" s="231" t="s">
        <v>51</v>
      </c>
      <c r="H2" s="232" t="s">
        <v>172</v>
      </c>
      <c r="I2" s="233" t="s">
        <v>156</v>
      </c>
      <c r="J2" s="234" t="s">
        <v>50</v>
      </c>
      <c r="K2" s="235" t="s">
        <v>51</v>
      </c>
    </row>
    <row r="3" spans="1:13" s="7" customFormat="1" ht="18.75" customHeight="1" thickTop="1" x14ac:dyDescent="0.2">
      <c r="A3" s="252" t="s">
        <v>100</v>
      </c>
      <c r="B3" s="253">
        <v>242697</v>
      </c>
      <c r="C3" s="254">
        <v>1689823</v>
      </c>
      <c r="D3" s="255">
        <f t="shared" ref="D3:D34" si="0">IF($C$79&lt;&gt;0,C3/$C$79*100,0)</f>
        <v>26.47287225501216</v>
      </c>
      <c r="E3" s="256">
        <f t="shared" ref="E3:E34" si="1">IF(C3&lt;&gt;0,C3/B3,0)</f>
        <v>6.9626859829334524</v>
      </c>
      <c r="F3" s="253">
        <v>214636</v>
      </c>
      <c r="G3" s="254">
        <v>1498144</v>
      </c>
      <c r="H3" s="255">
        <f t="shared" ref="H3:H34" si="2">IF($G$79&lt;&gt;0,G3/$G$79*100,0)</f>
        <v>25.035849795997489</v>
      </c>
      <c r="I3" s="256">
        <f t="shared" ref="I3:I34" si="3">IF(G3&lt;&gt;0,G3/F3,0)</f>
        <v>6.9799288097057346</v>
      </c>
      <c r="J3" s="257">
        <f t="shared" ref="J3:J34" si="4">IF(F3&lt;&gt;0,B3/F3*100,0)</f>
        <v>113.0737620902365</v>
      </c>
      <c r="K3" s="258">
        <f t="shared" ref="K3:K34" si="5">IF(G3&lt;&gt;0,C3/G3*100,0)</f>
        <v>112.79443097592754</v>
      </c>
      <c r="L3" s="134"/>
      <c r="M3" s="9"/>
    </row>
    <row r="4" spans="1:13" s="7" customFormat="1" ht="18.75" customHeight="1" x14ac:dyDescent="0.2">
      <c r="A4" s="259" t="s">
        <v>112</v>
      </c>
      <c r="B4" s="260">
        <v>205629</v>
      </c>
      <c r="C4" s="261">
        <v>1082826</v>
      </c>
      <c r="D4" s="262">
        <f t="shared" si="0"/>
        <v>16.963619487014792</v>
      </c>
      <c r="E4" s="263">
        <f t="shared" si="1"/>
        <v>5.265920662941511</v>
      </c>
      <c r="F4" s="260">
        <v>209277</v>
      </c>
      <c r="G4" s="261">
        <v>1086193</v>
      </c>
      <c r="H4" s="262">
        <f t="shared" si="2"/>
        <v>18.151636156113099</v>
      </c>
      <c r="I4" s="263">
        <f t="shared" si="3"/>
        <v>5.1902167940098529</v>
      </c>
      <c r="J4" s="264">
        <f t="shared" si="4"/>
        <v>98.256855746211954</v>
      </c>
      <c r="K4" s="265">
        <f t="shared" si="5"/>
        <v>99.69001825642404</v>
      </c>
      <c r="L4" s="134"/>
      <c r="M4" s="9"/>
    </row>
    <row r="5" spans="1:13" ht="15.6" customHeight="1" x14ac:dyDescent="0.2">
      <c r="A5" s="259" t="s">
        <v>56</v>
      </c>
      <c r="B5" s="260">
        <v>165243</v>
      </c>
      <c r="C5" s="261">
        <v>823016</v>
      </c>
      <c r="D5" s="262">
        <f t="shared" si="0"/>
        <v>12.893419862216982</v>
      </c>
      <c r="E5" s="263">
        <f t="shared" si="1"/>
        <v>4.9806406322809442</v>
      </c>
      <c r="F5" s="260">
        <v>152748</v>
      </c>
      <c r="G5" s="261">
        <v>762030</v>
      </c>
      <c r="H5" s="262">
        <f t="shared" si="2"/>
        <v>12.734469196581882</v>
      </c>
      <c r="I5" s="263">
        <f t="shared" si="3"/>
        <v>4.988805090737686</v>
      </c>
      <c r="J5" s="264">
        <f t="shared" si="4"/>
        <v>108.18013983816482</v>
      </c>
      <c r="K5" s="265">
        <f t="shared" si="5"/>
        <v>108.00309699093211</v>
      </c>
    </row>
    <row r="6" spans="1:13" ht="15.6" customHeight="1" x14ac:dyDescent="0.2">
      <c r="A6" s="259" t="s">
        <v>75</v>
      </c>
      <c r="B6" s="260">
        <v>112239</v>
      </c>
      <c r="C6" s="261">
        <v>473764</v>
      </c>
      <c r="D6" s="262">
        <f t="shared" si="0"/>
        <v>7.4220163005377371</v>
      </c>
      <c r="E6" s="263">
        <f t="shared" si="1"/>
        <v>4.221028341307389</v>
      </c>
      <c r="F6" s="260">
        <v>109966</v>
      </c>
      <c r="G6" s="261">
        <v>452907</v>
      </c>
      <c r="H6" s="262">
        <f t="shared" si="2"/>
        <v>7.568639345453998</v>
      </c>
      <c r="I6" s="263">
        <f t="shared" si="3"/>
        <v>4.1186093883564014</v>
      </c>
      <c r="J6" s="264">
        <f t="shared" si="4"/>
        <v>102.06700252805412</v>
      </c>
      <c r="K6" s="265">
        <f t="shared" si="5"/>
        <v>104.60513968651401</v>
      </c>
    </row>
    <row r="7" spans="1:13" ht="15.6" customHeight="1" x14ac:dyDescent="0.2">
      <c r="A7" s="259" t="s">
        <v>63</v>
      </c>
      <c r="B7" s="260">
        <v>59444</v>
      </c>
      <c r="C7" s="261">
        <v>382747</v>
      </c>
      <c r="D7" s="262">
        <f t="shared" si="0"/>
        <v>5.9961383156633206</v>
      </c>
      <c r="E7" s="263">
        <f t="shared" si="1"/>
        <v>6.4387827198708028</v>
      </c>
      <c r="F7" s="260">
        <v>57565</v>
      </c>
      <c r="G7" s="261">
        <v>376098</v>
      </c>
      <c r="H7" s="262">
        <f t="shared" si="2"/>
        <v>6.2850654119864737</v>
      </c>
      <c r="I7" s="263">
        <f t="shared" si="3"/>
        <v>6.5334491444454095</v>
      </c>
      <c r="J7" s="264">
        <f t="shared" si="4"/>
        <v>103.26413619386781</v>
      </c>
      <c r="K7" s="265">
        <f t="shared" si="5"/>
        <v>101.76789028391535</v>
      </c>
    </row>
    <row r="8" spans="1:13" ht="15.6" customHeight="1" x14ac:dyDescent="0.2">
      <c r="A8" s="259" t="s">
        <v>91</v>
      </c>
      <c r="B8" s="260">
        <v>75571</v>
      </c>
      <c r="C8" s="261">
        <v>363889</v>
      </c>
      <c r="D8" s="262">
        <f t="shared" si="0"/>
        <v>5.7007077143606875</v>
      </c>
      <c r="E8" s="263">
        <f t="shared" si="1"/>
        <v>4.8151936589432456</v>
      </c>
      <c r="F8" s="260">
        <v>65131</v>
      </c>
      <c r="G8" s="261">
        <v>315939</v>
      </c>
      <c r="H8" s="262">
        <f t="shared" si="2"/>
        <v>5.2797336896170535</v>
      </c>
      <c r="I8" s="263">
        <f t="shared" si="3"/>
        <v>4.8508237244937122</v>
      </c>
      <c r="J8" s="264">
        <f t="shared" si="4"/>
        <v>116.02923339116549</v>
      </c>
      <c r="K8" s="265">
        <f t="shared" si="5"/>
        <v>115.17698036646316</v>
      </c>
    </row>
    <row r="9" spans="1:13" ht="15.6" customHeight="1" x14ac:dyDescent="0.2">
      <c r="A9" s="266" t="s">
        <v>106</v>
      </c>
      <c r="B9" s="267">
        <v>49198</v>
      </c>
      <c r="C9" s="268">
        <v>303295</v>
      </c>
      <c r="D9" s="269">
        <f t="shared" si="0"/>
        <v>4.7514383403373692</v>
      </c>
      <c r="E9" s="270">
        <f t="shared" si="1"/>
        <v>6.1647831212650921</v>
      </c>
      <c r="F9" s="267">
        <v>41894</v>
      </c>
      <c r="G9" s="268">
        <v>240741</v>
      </c>
      <c r="H9" s="269">
        <f t="shared" si="2"/>
        <v>4.0230815700882108</v>
      </c>
      <c r="I9" s="270">
        <f t="shared" si="3"/>
        <v>5.7464314699002248</v>
      </c>
      <c r="J9" s="271">
        <f t="shared" si="4"/>
        <v>117.43447749081012</v>
      </c>
      <c r="K9" s="272">
        <f t="shared" si="5"/>
        <v>125.98394124806327</v>
      </c>
    </row>
    <row r="10" spans="1:13" ht="15.6" customHeight="1" x14ac:dyDescent="0.2">
      <c r="A10" s="266" t="s">
        <v>111</v>
      </c>
      <c r="B10" s="267">
        <v>40992</v>
      </c>
      <c r="C10" s="268">
        <v>248308</v>
      </c>
      <c r="D10" s="269">
        <f t="shared" si="0"/>
        <v>3.8900085771690645</v>
      </c>
      <c r="E10" s="270">
        <f t="shared" si="1"/>
        <v>6.0574746291959407</v>
      </c>
      <c r="F10" s="267">
        <v>38540</v>
      </c>
      <c r="G10" s="268">
        <v>234226</v>
      </c>
      <c r="H10" s="269">
        <f t="shared" si="2"/>
        <v>3.9142078160158889</v>
      </c>
      <c r="I10" s="270">
        <f t="shared" si="3"/>
        <v>6.0774779449922161</v>
      </c>
      <c r="J10" s="271">
        <f t="shared" si="4"/>
        <v>106.3622210690192</v>
      </c>
      <c r="K10" s="272">
        <f t="shared" si="5"/>
        <v>106.01214211914989</v>
      </c>
    </row>
    <row r="11" spans="1:13" ht="15.6" customHeight="1" x14ac:dyDescent="0.2">
      <c r="A11" s="266" t="s">
        <v>97</v>
      </c>
      <c r="B11" s="267">
        <v>25714</v>
      </c>
      <c r="C11" s="268">
        <v>135191</v>
      </c>
      <c r="D11" s="269">
        <f t="shared" si="0"/>
        <v>2.1179106172820164</v>
      </c>
      <c r="E11" s="270">
        <f t="shared" si="1"/>
        <v>5.2574861942910474</v>
      </c>
      <c r="F11" s="267">
        <v>28410</v>
      </c>
      <c r="G11" s="268">
        <v>154753</v>
      </c>
      <c r="H11" s="269">
        <f t="shared" si="2"/>
        <v>2.586115128772668</v>
      </c>
      <c r="I11" s="270">
        <f t="shared" si="3"/>
        <v>5.4471312917986623</v>
      </c>
      <c r="J11" s="271">
        <f t="shared" si="4"/>
        <v>90.510383667722635</v>
      </c>
      <c r="K11" s="272">
        <f t="shared" si="5"/>
        <v>87.35921112999425</v>
      </c>
    </row>
    <row r="12" spans="1:13" ht="15.6" customHeight="1" x14ac:dyDescent="0.2">
      <c r="A12" s="266" t="s">
        <v>116</v>
      </c>
      <c r="B12" s="267">
        <v>26128</v>
      </c>
      <c r="C12" s="268">
        <v>112345</v>
      </c>
      <c r="D12" s="269">
        <f t="shared" si="0"/>
        <v>1.7600037598549323</v>
      </c>
      <c r="E12" s="270">
        <f t="shared" si="1"/>
        <v>4.2997933251684017</v>
      </c>
      <c r="F12" s="267">
        <v>24908</v>
      </c>
      <c r="G12" s="268">
        <v>102909</v>
      </c>
      <c r="H12" s="269">
        <f t="shared" si="2"/>
        <v>1.7197373995132013</v>
      </c>
      <c r="I12" s="270">
        <f t="shared" si="3"/>
        <v>4.1315641560944272</v>
      </c>
      <c r="J12" s="271">
        <f t="shared" si="4"/>
        <v>104.89802473101011</v>
      </c>
      <c r="K12" s="272">
        <f t="shared" si="5"/>
        <v>109.16926605058839</v>
      </c>
    </row>
    <row r="13" spans="1:13" ht="15.6" customHeight="1" x14ac:dyDescent="0.2">
      <c r="A13" s="266" t="s">
        <v>115</v>
      </c>
      <c r="B13" s="267">
        <v>18422</v>
      </c>
      <c r="C13" s="268">
        <v>95410</v>
      </c>
      <c r="D13" s="269">
        <f t="shared" si="0"/>
        <v>1.4946989961970634</v>
      </c>
      <c r="E13" s="270">
        <f t="shared" si="1"/>
        <v>5.1791336445554226</v>
      </c>
      <c r="F13" s="267">
        <v>17651</v>
      </c>
      <c r="G13" s="268">
        <v>90403</v>
      </c>
      <c r="H13" s="269">
        <f t="shared" si="2"/>
        <v>1.5107465831772919</v>
      </c>
      <c r="I13" s="270">
        <f t="shared" si="3"/>
        <v>5.1216928219364339</v>
      </c>
      <c r="J13" s="271">
        <f t="shared" si="4"/>
        <v>104.36802447453401</v>
      </c>
      <c r="K13" s="272">
        <f t="shared" si="5"/>
        <v>105.53853301328495</v>
      </c>
    </row>
    <row r="14" spans="1:13" ht="15.6" customHeight="1" x14ac:dyDescent="0.2">
      <c r="A14" s="266" t="s">
        <v>57</v>
      </c>
      <c r="B14" s="267">
        <v>13586</v>
      </c>
      <c r="C14" s="268">
        <v>66260</v>
      </c>
      <c r="D14" s="269">
        <f t="shared" si="0"/>
        <v>1.0380332825491816</v>
      </c>
      <c r="E14" s="270">
        <f t="shared" si="1"/>
        <v>4.8770793463859858</v>
      </c>
      <c r="F14" s="267">
        <v>13083</v>
      </c>
      <c r="G14" s="268">
        <v>64592</v>
      </c>
      <c r="H14" s="269">
        <f t="shared" si="2"/>
        <v>1.0794126666215462</v>
      </c>
      <c r="I14" s="270">
        <f t="shared" si="3"/>
        <v>4.9370939386990749</v>
      </c>
      <c r="J14" s="271">
        <f t="shared" si="4"/>
        <v>103.84468394099213</v>
      </c>
      <c r="K14" s="272">
        <f t="shared" si="5"/>
        <v>102.58236314094624</v>
      </c>
    </row>
    <row r="15" spans="1:13" ht="15.6" customHeight="1" x14ac:dyDescent="0.2">
      <c r="A15" s="135" t="s">
        <v>65</v>
      </c>
      <c r="B15" s="136">
        <v>8690</v>
      </c>
      <c r="C15" s="137">
        <v>56315</v>
      </c>
      <c r="D15" s="211">
        <f t="shared" si="0"/>
        <v>0.88223429379349783</v>
      </c>
      <c r="E15" s="214">
        <f t="shared" si="1"/>
        <v>6.4804372842347524</v>
      </c>
      <c r="F15" s="136">
        <v>7172</v>
      </c>
      <c r="G15" s="137">
        <v>46890</v>
      </c>
      <c r="H15" s="211">
        <f t="shared" si="2"/>
        <v>0.78359022693033664</v>
      </c>
      <c r="I15" s="214">
        <f t="shared" si="3"/>
        <v>6.5379252649191297</v>
      </c>
      <c r="J15" s="216">
        <f t="shared" si="4"/>
        <v>121.16564417177915</v>
      </c>
      <c r="K15" s="139">
        <f t="shared" si="5"/>
        <v>120.10023459159736</v>
      </c>
    </row>
    <row r="16" spans="1:13" ht="15.6" customHeight="1" x14ac:dyDescent="0.2">
      <c r="A16" s="135" t="s">
        <v>68</v>
      </c>
      <c r="B16" s="136">
        <v>18625</v>
      </c>
      <c r="C16" s="137">
        <v>54969</v>
      </c>
      <c r="D16" s="211">
        <f t="shared" si="0"/>
        <v>0.86114777404838472</v>
      </c>
      <c r="E16" s="214">
        <f t="shared" si="1"/>
        <v>2.9513557046979866</v>
      </c>
      <c r="F16" s="136">
        <v>20349</v>
      </c>
      <c r="G16" s="137">
        <v>59243</v>
      </c>
      <c r="H16" s="211">
        <f t="shared" si="2"/>
        <v>0.99002422294804726</v>
      </c>
      <c r="I16" s="214">
        <f t="shared" si="3"/>
        <v>2.9113469949383264</v>
      </c>
      <c r="J16" s="216">
        <f t="shared" si="4"/>
        <v>91.527839205857788</v>
      </c>
      <c r="K16" s="139">
        <f t="shared" si="5"/>
        <v>92.785645561500942</v>
      </c>
    </row>
    <row r="17" spans="1:11" ht="15.6" customHeight="1" x14ac:dyDescent="0.2">
      <c r="A17" s="135" t="s">
        <v>139</v>
      </c>
      <c r="B17" s="136">
        <v>13480</v>
      </c>
      <c r="C17" s="137">
        <v>53426</v>
      </c>
      <c r="D17" s="211">
        <f t="shared" si="0"/>
        <v>0.83697504004637147</v>
      </c>
      <c r="E17" s="214">
        <f t="shared" si="1"/>
        <v>3.9633531157270028</v>
      </c>
      <c r="F17" s="136">
        <v>12462</v>
      </c>
      <c r="G17" s="137">
        <v>56000</v>
      </c>
      <c r="H17" s="211">
        <f t="shared" si="2"/>
        <v>0.93582965894857872</v>
      </c>
      <c r="I17" s="214">
        <f t="shared" si="3"/>
        <v>4.4936607286149899</v>
      </c>
      <c r="J17" s="216">
        <f t="shared" si="4"/>
        <v>108.16883325308939</v>
      </c>
      <c r="K17" s="139">
        <f t="shared" si="5"/>
        <v>95.403571428571439</v>
      </c>
    </row>
    <row r="18" spans="1:11" ht="15.6" customHeight="1" x14ac:dyDescent="0.2">
      <c r="A18" s="135" t="s">
        <v>113</v>
      </c>
      <c r="B18" s="136">
        <v>9938</v>
      </c>
      <c r="C18" s="137">
        <v>47765</v>
      </c>
      <c r="D18" s="211">
        <f t="shared" si="0"/>
        <v>0.74828946183159772</v>
      </c>
      <c r="E18" s="214">
        <f t="shared" si="1"/>
        <v>4.806299054135641</v>
      </c>
      <c r="F18" s="136">
        <v>9293</v>
      </c>
      <c r="G18" s="137">
        <v>43917</v>
      </c>
      <c r="H18" s="211">
        <f t="shared" si="2"/>
        <v>0.73390769878651296</v>
      </c>
      <c r="I18" s="214">
        <f t="shared" si="3"/>
        <v>4.7258151296674917</v>
      </c>
      <c r="J18" s="216">
        <f t="shared" si="4"/>
        <v>106.94070805982999</v>
      </c>
      <c r="K18" s="139">
        <f t="shared" si="5"/>
        <v>108.76198283124985</v>
      </c>
    </row>
    <row r="19" spans="1:11" ht="15.6" customHeight="1" x14ac:dyDescent="0.2">
      <c r="A19" s="135" t="s">
        <v>121</v>
      </c>
      <c r="B19" s="136">
        <v>9992</v>
      </c>
      <c r="C19" s="137">
        <v>41071</v>
      </c>
      <c r="D19" s="211">
        <f t="shared" si="0"/>
        <v>0.64342084134587141</v>
      </c>
      <c r="E19" s="214">
        <f t="shared" si="1"/>
        <v>4.1103883106485188</v>
      </c>
      <c r="F19" s="136">
        <v>9232</v>
      </c>
      <c r="G19" s="137">
        <v>38316</v>
      </c>
      <c r="H19" s="211">
        <f t="shared" si="2"/>
        <v>0.64030802164774536</v>
      </c>
      <c r="I19" s="214">
        <f t="shared" si="3"/>
        <v>4.1503466204506063</v>
      </c>
      <c r="J19" s="216">
        <f t="shared" si="4"/>
        <v>108.2322357019064</v>
      </c>
      <c r="K19" s="139">
        <f t="shared" si="5"/>
        <v>107.19020774611127</v>
      </c>
    </row>
    <row r="20" spans="1:11" ht="15.6" customHeight="1" x14ac:dyDescent="0.2">
      <c r="A20" s="135" t="s">
        <v>109</v>
      </c>
      <c r="B20" s="136">
        <v>6453</v>
      </c>
      <c r="C20" s="137">
        <v>39776</v>
      </c>
      <c r="D20" s="211">
        <f t="shared" si="0"/>
        <v>0.62313329077386426</v>
      </c>
      <c r="E20" s="214">
        <f t="shared" si="1"/>
        <v>6.1639547497288083</v>
      </c>
      <c r="F20" s="136">
        <v>7173</v>
      </c>
      <c r="G20" s="137">
        <v>47979</v>
      </c>
      <c r="H20" s="211">
        <f t="shared" si="2"/>
        <v>0.80178877154810457</v>
      </c>
      <c r="I20" s="214">
        <f t="shared" si="3"/>
        <v>6.688833124215809</v>
      </c>
      <c r="J20" s="216">
        <f t="shared" si="4"/>
        <v>89.962358845671261</v>
      </c>
      <c r="K20" s="139">
        <f t="shared" si="5"/>
        <v>82.902936701473564</v>
      </c>
    </row>
    <row r="21" spans="1:11" ht="15.6" customHeight="1" x14ac:dyDescent="0.2">
      <c r="A21" s="135" t="s">
        <v>110</v>
      </c>
      <c r="B21" s="136">
        <v>11329</v>
      </c>
      <c r="C21" s="137">
        <v>33691</v>
      </c>
      <c r="D21" s="211">
        <f t="shared" si="0"/>
        <v>0.52780530217875754</v>
      </c>
      <c r="E21" s="214">
        <f t="shared" si="1"/>
        <v>2.9738723629623092</v>
      </c>
      <c r="F21" s="136">
        <v>12062</v>
      </c>
      <c r="G21" s="137">
        <v>45017</v>
      </c>
      <c r="H21" s="211">
        <f t="shared" si="2"/>
        <v>0.75229006708728863</v>
      </c>
      <c r="I21" s="214">
        <f t="shared" si="3"/>
        <v>3.7321339744652628</v>
      </c>
      <c r="J21" s="216">
        <f t="shared" si="4"/>
        <v>93.923064168462943</v>
      </c>
      <c r="K21" s="139">
        <f t="shared" si="5"/>
        <v>74.840615767376775</v>
      </c>
    </row>
    <row r="22" spans="1:11" ht="15.6" customHeight="1" x14ac:dyDescent="0.2">
      <c r="A22" s="135" t="s">
        <v>108</v>
      </c>
      <c r="B22" s="136">
        <v>7070</v>
      </c>
      <c r="C22" s="137">
        <v>31799</v>
      </c>
      <c r="D22" s="211">
        <f t="shared" si="0"/>
        <v>0.49816511246274414</v>
      </c>
      <c r="E22" s="214">
        <f t="shared" si="1"/>
        <v>4.4977369165487975</v>
      </c>
      <c r="F22" s="136">
        <v>6346</v>
      </c>
      <c r="G22" s="137">
        <v>28770</v>
      </c>
      <c r="H22" s="211">
        <f t="shared" si="2"/>
        <v>0.48078248728483225</v>
      </c>
      <c r="I22" s="214">
        <f t="shared" si="3"/>
        <v>4.5335644500472743</v>
      </c>
      <c r="J22" s="216">
        <f t="shared" si="4"/>
        <v>111.40876142451938</v>
      </c>
      <c r="K22" s="139">
        <f t="shared" si="5"/>
        <v>110.52832811956898</v>
      </c>
    </row>
    <row r="23" spans="1:11" ht="15.6" customHeight="1" x14ac:dyDescent="0.2">
      <c r="A23" s="135" t="s">
        <v>122</v>
      </c>
      <c r="B23" s="136">
        <v>4383</v>
      </c>
      <c r="C23" s="137">
        <v>26270</v>
      </c>
      <c r="D23" s="211">
        <f t="shared" si="0"/>
        <v>0.41154745446071539</v>
      </c>
      <c r="E23" s="214">
        <f t="shared" si="1"/>
        <v>5.9936116814966915</v>
      </c>
      <c r="F23" s="136">
        <v>3790</v>
      </c>
      <c r="G23" s="137">
        <v>23809</v>
      </c>
      <c r="H23" s="211">
        <f t="shared" si="2"/>
        <v>0.39787800624833408</v>
      </c>
      <c r="I23" s="214">
        <f t="shared" si="3"/>
        <v>6.282058047493404</v>
      </c>
      <c r="J23" s="216">
        <f t="shared" si="4"/>
        <v>115.64643799472296</v>
      </c>
      <c r="K23" s="139">
        <f t="shared" si="5"/>
        <v>110.33642740140283</v>
      </c>
    </row>
    <row r="24" spans="1:11" ht="15.6" customHeight="1" x14ac:dyDescent="0.2">
      <c r="A24" s="135" t="s">
        <v>98</v>
      </c>
      <c r="B24" s="136">
        <v>3907</v>
      </c>
      <c r="C24" s="137">
        <v>20045</v>
      </c>
      <c r="D24" s="211">
        <f t="shared" si="0"/>
        <v>0.31402621715512141</v>
      </c>
      <c r="E24" s="214">
        <f t="shared" si="1"/>
        <v>5.1305349372920404</v>
      </c>
      <c r="F24" s="136">
        <v>3360</v>
      </c>
      <c r="G24" s="137">
        <v>16204</v>
      </c>
      <c r="H24" s="211">
        <f t="shared" si="2"/>
        <v>0.27078899631433517</v>
      </c>
      <c r="I24" s="214">
        <f t="shared" si="3"/>
        <v>4.8226190476190478</v>
      </c>
      <c r="J24" s="216">
        <f t="shared" si="4"/>
        <v>116.2797619047619</v>
      </c>
      <c r="K24" s="139">
        <f t="shared" si="5"/>
        <v>123.70402369785238</v>
      </c>
    </row>
    <row r="25" spans="1:11" ht="15.6" customHeight="1" x14ac:dyDescent="0.2">
      <c r="A25" s="135" t="s">
        <v>89</v>
      </c>
      <c r="B25" s="136">
        <v>4233</v>
      </c>
      <c r="C25" s="137">
        <v>19287</v>
      </c>
      <c r="D25" s="211">
        <f t="shared" si="0"/>
        <v>0.30215134199405469</v>
      </c>
      <c r="E25" s="214">
        <f t="shared" si="1"/>
        <v>4.5563430191353653</v>
      </c>
      <c r="F25" s="136">
        <v>4925</v>
      </c>
      <c r="G25" s="137">
        <v>21067</v>
      </c>
      <c r="H25" s="211">
        <f t="shared" si="2"/>
        <v>0.35205577544767336</v>
      </c>
      <c r="I25" s="214">
        <f t="shared" si="3"/>
        <v>4.2775634517766497</v>
      </c>
      <c r="J25" s="216">
        <f t="shared" si="4"/>
        <v>85.949238578680195</v>
      </c>
      <c r="K25" s="139">
        <f t="shared" si="5"/>
        <v>91.55076660179428</v>
      </c>
    </row>
    <row r="26" spans="1:11" ht="15.6" customHeight="1" x14ac:dyDescent="0.2">
      <c r="A26" s="135" t="s">
        <v>84</v>
      </c>
      <c r="B26" s="136">
        <v>15310</v>
      </c>
      <c r="C26" s="137">
        <v>16058</v>
      </c>
      <c r="D26" s="211">
        <f t="shared" si="0"/>
        <v>0.25156562709288799</v>
      </c>
      <c r="E26" s="214">
        <f t="shared" si="1"/>
        <v>1.0488569562377532</v>
      </c>
      <c r="F26" s="136">
        <v>18051</v>
      </c>
      <c r="G26" s="137">
        <v>18624</v>
      </c>
      <c r="H26" s="211">
        <f t="shared" si="2"/>
        <v>0.31123020657604156</v>
      </c>
      <c r="I26" s="214">
        <f t="shared" si="3"/>
        <v>1.0317433937177996</v>
      </c>
      <c r="J26" s="216">
        <f t="shared" si="4"/>
        <v>84.815245692759405</v>
      </c>
      <c r="K26" s="139">
        <f t="shared" si="5"/>
        <v>86.222079037800697</v>
      </c>
    </row>
    <row r="27" spans="1:11" ht="15.6" customHeight="1" x14ac:dyDescent="0.2">
      <c r="A27" s="135" t="s">
        <v>114</v>
      </c>
      <c r="B27" s="136">
        <v>8755</v>
      </c>
      <c r="C27" s="137">
        <v>15495</v>
      </c>
      <c r="D27" s="211">
        <f t="shared" si="0"/>
        <v>0.2427456340642857</v>
      </c>
      <c r="E27" s="214">
        <f t="shared" si="1"/>
        <v>1.7698458023986294</v>
      </c>
      <c r="F27" s="136">
        <v>8729</v>
      </c>
      <c r="G27" s="137">
        <v>14337</v>
      </c>
      <c r="H27" s="211">
        <f t="shared" si="2"/>
        <v>0.23958910393474592</v>
      </c>
      <c r="I27" s="214">
        <f t="shared" si="3"/>
        <v>1.6424561805475999</v>
      </c>
      <c r="J27" s="216">
        <f t="shared" si="4"/>
        <v>100.29785771566044</v>
      </c>
      <c r="K27" s="139">
        <f t="shared" si="5"/>
        <v>108.07700355722956</v>
      </c>
    </row>
    <row r="28" spans="1:11" ht="15.6" customHeight="1" x14ac:dyDescent="0.2">
      <c r="A28" s="135" t="s">
        <v>66</v>
      </c>
      <c r="B28" s="136">
        <v>2867</v>
      </c>
      <c r="C28" s="137">
        <v>12062</v>
      </c>
      <c r="D28" s="211">
        <f t="shared" si="0"/>
        <v>0.18896404247069468</v>
      </c>
      <c r="E28" s="214">
        <f t="shared" si="1"/>
        <v>4.2071852110219741</v>
      </c>
      <c r="F28" s="136">
        <v>2321</v>
      </c>
      <c r="G28" s="137">
        <v>10747</v>
      </c>
      <c r="H28" s="211">
        <f t="shared" si="2"/>
        <v>0.17959573829857814</v>
      </c>
      <c r="I28" s="214">
        <f t="shared" si="3"/>
        <v>4.6303317535545023</v>
      </c>
      <c r="J28" s="216">
        <f t="shared" si="4"/>
        <v>123.52434295562259</v>
      </c>
      <c r="K28" s="139">
        <f t="shared" si="5"/>
        <v>112.23597282962687</v>
      </c>
    </row>
    <row r="29" spans="1:11" ht="15.6" customHeight="1" x14ac:dyDescent="0.2">
      <c r="A29" s="135" t="s">
        <v>55</v>
      </c>
      <c r="B29" s="138">
        <v>3476</v>
      </c>
      <c r="C29" s="140">
        <v>10900</v>
      </c>
      <c r="D29" s="211">
        <f t="shared" si="0"/>
        <v>0.17076007817365046</v>
      </c>
      <c r="E29" s="214">
        <f t="shared" si="1"/>
        <v>3.1357882623705406</v>
      </c>
      <c r="F29" s="138">
        <v>2808</v>
      </c>
      <c r="G29" s="140">
        <v>7840</v>
      </c>
      <c r="H29" s="211">
        <f t="shared" si="2"/>
        <v>0.13101615225280103</v>
      </c>
      <c r="I29" s="214">
        <f t="shared" si="3"/>
        <v>2.792022792022792</v>
      </c>
      <c r="J29" s="216">
        <f t="shared" si="4"/>
        <v>123.78917378917377</v>
      </c>
      <c r="K29" s="139">
        <f t="shared" si="5"/>
        <v>139.03061224489795</v>
      </c>
    </row>
    <row r="30" spans="1:11" ht="15.6" customHeight="1" x14ac:dyDescent="0.2">
      <c r="A30" s="135" t="s">
        <v>67</v>
      </c>
      <c r="B30" s="136">
        <v>2671</v>
      </c>
      <c r="C30" s="137">
        <v>10361</v>
      </c>
      <c r="D30" s="211">
        <f t="shared" si="0"/>
        <v>0.16231607063827455</v>
      </c>
      <c r="E30" s="214">
        <f t="shared" si="1"/>
        <v>3.8790715087982028</v>
      </c>
      <c r="F30" s="136">
        <v>3026</v>
      </c>
      <c r="G30" s="137">
        <v>12295</v>
      </c>
      <c r="H30" s="211">
        <f t="shared" si="2"/>
        <v>0.20546474387094241</v>
      </c>
      <c r="I30" s="214">
        <f t="shared" si="3"/>
        <v>4.0631196298744214</v>
      </c>
      <c r="J30" s="216">
        <f t="shared" si="4"/>
        <v>88.268341044282877</v>
      </c>
      <c r="K30" s="139">
        <f t="shared" si="5"/>
        <v>84.270028466856445</v>
      </c>
    </row>
    <row r="31" spans="1:11" ht="15.6" customHeight="1" x14ac:dyDescent="0.2">
      <c r="A31" s="135" t="s">
        <v>87</v>
      </c>
      <c r="B31" s="136">
        <v>2023</v>
      </c>
      <c r="C31" s="137">
        <v>9148</v>
      </c>
      <c r="D31" s="211">
        <f t="shared" si="0"/>
        <v>0.14331313716812427</v>
      </c>
      <c r="E31" s="214">
        <f t="shared" si="1"/>
        <v>4.5219970341077609</v>
      </c>
      <c r="F31" s="136">
        <v>1771</v>
      </c>
      <c r="G31" s="137">
        <v>6971</v>
      </c>
      <c r="H31" s="211">
        <f t="shared" si="2"/>
        <v>0.11649408129518823</v>
      </c>
      <c r="I31" s="214">
        <f t="shared" si="3"/>
        <v>3.9361942405420667</v>
      </c>
      <c r="J31" s="216">
        <f t="shared" si="4"/>
        <v>114.22924901185772</v>
      </c>
      <c r="K31" s="139">
        <f t="shared" si="5"/>
        <v>131.22937885525749</v>
      </c>
    </row>
    <row r="32" spans="1:11" ht="15.6" customHeight="1" x14ac:dyDescent="0.2">
      <c r="A32" s="135" t="s">
        <v>80</v>
      </c>
      <c r="B32" s="136">
        <v>3167</v>
      </c>
      <c r="C32" s="137">
        <v>9025</v>
      </c>
      <c r="D32" s="211">
        <f t="shared" si="0"/>
        <v>0.14138621151533903</v>
      </c>
      <c r="E32" s="214">
        <f t="shared" si="1"/>
        <v>2.8497000315756238</v>
      </c>
      <c r="F32" s="136">
        <v>2801</v>
      </c>
      <c r="G32" s="137">
        <v>8291</v>
      </c>
      <c r="H32" s="211">
        <f t="shared" si="2"/>
        <v>0.13855292325611904</v>
      </c>
      <c r="I32" s="214">
        <f t="shared" si="3"/>
        <v>2.9600142806140664</v>
      </c>
      <c r="J32" s="216">
        <f t="shared" si="4"/>
        <v>113.06676187076043</v>
      </c>
      <c r="K32" s="139">
        <f t="shared" si="5"/>
        <v>108.8529731033651</v>
      </c>
    </row>
    <row r="33" spans="1:11" ht="15.6" customHeight="1" x14ac:dyDescent="0.2">
      <c r="A33" s="135" t="s">
        <v>77</v>
      </c>
      <c r="B33" s="136">
        <v>6666</v>
      </c>
      <c r="C33" s="137">
        <v>8773</v>
      </c>
      <c r="D33" s="211">
        <f t="shared" si="0"/>
        <v>0.13743836383646196</v>
      </c>
      <c r="E33" s="214">
        <f t="shared" si="1"/>
        <v>1.316081608160816</v>
      </c>
      <c r="F33" s="136">
        <v>9728</v>
      </c>
      <c r="G33" s="137">
        <v>12155</v>
      </c>
      <c r="H33" s="211">
        <f t="shared" si="2"/>
        <v>0.20312516972357098</v>
      </c>
      <c r="I33" s="214">
        <f t="shared" si="3"/>
        <v>1.249486019736842</v>
      </c>
      <c r="J33" s="216">
        <f t="shared" si="4"/>
        <v>68.523848684210535</v>
      </c>
      <c r="K33" s="139">
        <f t="shared" si="5"/>
        <v>72.176059234882757</v>
      </c>
    </row>
    <row r="34" spans="1:11" ht="15.6" customHeight="1" x14ac:dyDescent="0.2">
      <c r="A34" s="135" t="s">
        <v>76</v>
      </c>
      <c r="B34" s="136">
        <v>3944</v>
      </c>
      <c r="C34" s="137">
        <v>8094</v>
      </c>
      <c r="D34" s="211">
        <f t="shared" si="0"/>
        <v>0.12680110759059879</v>
      </c>
      <c r="E34" s="214">
        <f t="shared" si="1"/>
        <v>2.0522312373225153</v>
      </c>
      <c r="F34" s="136">
        <v>3358</v>
      </c>
      <c r="G34" s="137">
        <v>7334</v>
      </c>
      <c r="H34" s="211">
        <f t="shared" si="2"/>
        <v>0.12256026283444421</v>
      </c>
      <c r="I34" s="214">
        <f t="shared" si="3"/>
        <v>2.1840381179273378</v>
      </c>
      <c r="J34" s="216">
        <f t="shared" si="4"/>
        <v>117.45086360929125</v>
      </c>
      <c r="K34" s="139">
        <f t="shared" si="5"/>
        <v>110.36269430051813</v>
      </c>
    </row>
    <row r="35" spans="1:11" ht="15.6" customHeight="1" x14ac:dyDescent="0.2">
      <c r="A35" s="135" t="s">
        <v>60</v>
      </c>
      <c r="B35" s="136">
        <v>3235</v>
      </c>
      <c r="C35" s="137">
        <v>8000</v>
      </c>
      <c r="D35" s="211">
        <f t="shared" ref="D35:D66" si="6">IF($C$79&lt;&gt;0,C35/$C$79*100,0)</f>
        <v>0.12532849774212879</v>
      </c>
      <c r="E35" s="214">
        <f t="shared" ref="E35:E66" si="7">IF(C35&lt;&gt;0,C35/B35,0)</f>
        <v>2.472952086553323</v>
      </c>
      <c r="F35" s="136">
        <v>2946</v>
      </c>
      <c r="G35" s="137">
        <v>7112</v>
      </c>
      <c r="H35" s="211">
        <f t="shared" ref="H35:H66" si="8">IF($G$79&lt;&gt;0,G35/$G$79*100,0)</f>
        <v>0.11885036668646948</v>
      </c>
      <c r="I35" s="214">
        <f t="shared" ref="I35:I66" si="9">IF(G35&lt;&gt;0,G35/F35,0)</f>
        <v>2.414120841819416</v>
      </c>
      <c r="J35" s="216">
        <f t="shared" ref="J35:J66" si="10">IF(F35&lt;&gt;0,B35/F35*100,0)</f>
        <v>109.80991174473861</v>
      </c>
      <c r="K35" s="139">
        <f t="shared" ref="K35:K66" si="11">IF(G35&lt;&gt;0,C35/G35*100,0)</f>
        <v>112.4859392575928</v>
      </c>
    </row>
    <row r="36" spans="1:11" ht="15.6" customHeight="1" x14ac:dyDescent="0.2">
      <c r="A36" s="135" t="s">
        <v>93</v>
      </c>
      <c r="B36" s="136">
        <v>1986</v>
      </c>
      <c r="C36" s="137">
        <v>7489</v>
      </c>
      <c r="D36" s="211">
        <f t="shared" si="6"/>
        <v>0.11732313994885031</v>
      </c>
      <c r="E36" s="214">
        <f t="shared" si="7"/>
        <v>3.7708962739174221</v>
      </c>
      <c r="F36" s="136">
        <v>1947</v>
      </c>
      <c r="G36" s="137">
        <v>7827</v>
      </c>
      <c r="H36" s="211">
        <f t="shared" si="8"/>
        <v>0.13079890608197367</v>
      </c>
      <c r="I36" s="214">
        <f t="shared" si="9"/>
        <v>4.0200308166409862</v>
      </c>
      <c r="J36" s="216">
        <f t="shared" si="10"/>
        <v>102.00308166409862</v>
      </c>
      <c r="K36" s="139">
        <f t="shared" si="11"/>
        <v>95.68161492270346</v>
      </c>
    </row>
    <row r="37" spans="1:11" ht="15.6" customHeight="1" x14ac:dyDescent="0.2">
      <c r="A37" s="135" t="s">
        <v>58</v>
      </c>
      <c r="B37" s="136">
        <v>1053</v>
      </c>
      <c r="C37" s="137">
        <v>6825</v>
      </c>
      <c r="D37" s="211">
        <f t="shared" si="6"/>
        <v>0.1069208746362536</v>
      </c>
      <c r="E37" s="214">
        <f t="shared" si="7"/>
        <v>6.4814814814814818</v>
      </c>
      <c r="F37" s="136">
        <v>663</v>
      </c>
      <c r="G37" s="137">
        <v>3788</v>
      </c>
      <c r="H37" s="211">
        <f t="shared" si="8"/>
        <v>6.3302191930307436E-2</v>
      </c>
      <c r="I37" s="214">
        <f t="shared" si="9"/>
        <v>5.71342383107089</v>
      </c>
      <c r="J37" s="216">
        <f t="shared" si="10"/>
        <v>158.8235294117647</v>
      </c>
      <c r="K37" s="139">
        <f t="shared" si="11"/>
        <v>180.17423442449842</v>
      </c>
    </row>
    <row r="38" spans="1:11" ht="15.6" customHeight="1" x14ac:dyDescent="0.2">
      <c r="A38" s="135" t="s">
        <v>103</v>
      </c>
      <c r="B38" s="136">
        <v>2438</v>
      </c>
      <c r="C38" s="137">
        <v>5938</v>
      </c>
      <c r="D38" s="211">
        <f t="shared" si="6"/>
        <v>9.3025077449095078E-2</v>
      </c>
      <c r="E38" s="214">
        <f t="shared" si="7"/>
        <v>2.4356029532403611</v>
      </c>
      <c r="F38" s="136">
        <v>2224</v>
      </c>
      <c r="G38" s="137">
        <v>6624</v>
      </c>
      <c r="H38" s="211">
        <f t="shared" si="8"/>
        <v>0.11069527965848901</v>
      </c>
      <c r="I38" s="214">
        <f t="shared" si="9"/>
        <v>2.9784172661870505</v>
      </c>
      <c r="J38" s="216">
        <f t="shared" si="10"/>
        <v>109.62230215827337</v>
      </c>
      <c r="K38" s="139">
        <f t="shared" si="11"/>
        <v>89.643719806763286</v>
      </c>
    </row>
    <row r="39" spans="1:11" ht="15.6" customHeight="1" x14ac:dyDescent="0.2">
      <c r="A39" s="135" t="s">
        <v>102</v>
      </c>
      <c r="B39" s="136">
        <v>1023</v>
      </c>
      <c r="C39" s="137">
        <v>4723</v>
      </c>
      <c r="D39" s="211">
        <f t="shared" si="6"/>
        <v>7.3990811854509286E-2</v>
      </c>
      <c r="E39" s="214">
        <f t="shared" si="7"/>
        <v>4.6168132942326494</v>
      </c>
      <c r="F39" s="136">
        <v>694</v>
      </c>
      <c r="G39" s="137">
        <v>3117</v>
      </c>
      <c r="H39" s="211">
        <f t="shared" si="8"/>
        <v>5.208894726683428E-2</v>
      </c>
      <c r="I39" s="214">
        <f t="shared" si="9"/>
        <v>4.4913544668587893</v>
      </c>
      <c r="J39" s="216">
        <f t="shared" si="10"/>
        <v>147.4063400576369</v>
      </c>
      <c r="K39" s="139">
        <f t="shared" si="11"/>
        <v>151.52390118703883</v>
      </c>
    </row>
    <row r="40" spans="1:11" ht="15.6" customHeight="1" x14ac:dyDescent="0.2">
      <c r="A40" s="135" t="s">
        <v>83</v>
      </c>
      <c r="B40" s="136">
        <v>2531</v>
      </c>
      <c r="C40" s="137">
        <v>3795</v>
      </c>
      <c r="D40" s="211">
        <f t="shared" si="6"/>
        <v>5.9452706116422338E-2</v>
      </c>
      <c r="E40" s="214">
        <f t="shared" si="7"/>
        <v>1.4994073488739628</v>
      </c>
      <c r="F40" s="136">
        <v>2157</v>
      </c>
      <c r="G40" s="137">
        <v>2954</v>
      </c>
      <c r="H40" s="211">
        <f t="shared" si="8"/>
        <v>4.9365014509537529E-2</v>
      </c>
      <c r="I40" s="214">
        <f t="shared" si="9"/>
        <v>1.369494668521094</v>
      </c>
      <c r="J40" s="216">
        <f t="shared" si="10"/>
        <v>117.33889661566992</v>
      </c>
      <c r="K40" s="139">
        <f t="shared" si="11"/>
        <v>128.46987136086662</v>
      </c>
    </row>
    <row r="41" spans="1:11" ht="15.6" customHeight="1" x14ac:dyDescent="0.2">
      <c r="A41" s="135" t="s">
        <v>118</v>
      </c>
      <c r="B41" s="136">
        <v>3392</v>
      </c>
      <c r="C41" s="137">
        <v>3611</v>
      </c>
      <c r="D41" s="211">
        <f t="shared" si="6"/>
        <v>5.6570150668353386E-2</v>
      </c>
      <c r="E41" s="214">
        <f t="shared" si="7"/>
        <v>1.0645636792452831</v>
      </c>
      <c r="F41" s="136">
        <v>4494</v>
      </c>
      <c r="G41" s="137">
        <v>4607</v>
      </c>
      <c r="H41" s="211">
        <f t="shared" si="8"/>
        <v>7.6988700692430398E-2</v>
      </c>
      <c r="I41" s="214">
        <f t="shared" si="9"/>
        <v>1.0251446372941699</v>
      </c>
      <c r="J41" s="216">
        <f t="shared" si="10"/>
        <v>75.478415665331553</v>
      </c>
      <c r="K41" s="139">
        <f t="shared" si="11"/>
        <v>78.380724983720427</v>
      </c>
    </row>
    <row r="42" spans="1:11" ht="15.6" customHeight="1" x14ac:dyDescent="0.2">
      <c r="A42" s="135" t="s">
        <v>69</v>
      </c>
      <c r="B42" s="136">
        <v>1300</v>
      </c>
      <c r="C42" s="137">
        <v>3520</v>
      </c>
      <c r="D42" s="211">
        <f t="shared" si="6"/>
        <v>5.5144539006536666E-2</v>
      </c>
      <c r="E42" s="214">
        <f t="shared" si="7"/>
        <v>2.7076923076923078</v>
      </c>
      <c r="F42" s="136">
        <v>1092</v>
      </c>
      <c r="G42" s="137">
        <v>3234</v>
      </c>
      <c r="H42" s="211">
        <f t="shared" si="8"/>
        <v>5.404416280428042E-2</v>
      </c>
      <c r="I42" s="214">
        <f t="shared" si="9"/>
        <v>2.9615384615384617</v>
      </c>
      <c r="J42" s="216">
        <f t="shared" si="10"/>
        <v>119.04761904761905</v>
      </c>
      <c r="K42" s="139">
        <f t="shared" si="11"/>
        <v>108.84353741496599</v>
      </c>
    </row>
    <row r="43" spans="1:11" ht="15.6" customHeight="1" x14ac:dyDescent="0.2">
      <c r="A43" s="135" t="s">
        <v>73</v>
      </c>
      <c r="B43" s="136">
        <v>884</v>
      </c>
      <c r="C43" s="137">
        <v>3215</v>
      </c>
      <c r="D43" s="211">
        <f t="shared" si="6"/>
        <v>5.0366390030118009E-2</v>
      </c>
      <c r="E43" s="214">
        <f t="shared" si="7"/>
        <v>3.6368778280542986</v>
      </c>
      <c r="F43" s="136">
        <v>953</v>
      </c>
      <c r="G43" s="137">
        <v>4062</v>
      </c>
      <c r="H43" s="211">
        <f t="shared" si="8"/>
        <v>6.7881072761591554E-2</v>
      </c>
      <c r="I43" s="214">
        <f t="shared" si="9"/>
        <v>4.2623294858342078</v>
      </c>
      <c r="J43" s="216">
        <f t="shared" si="10"/>
        <v>92.759706190975862</v>
      </c>
      <c r="K43" s="139">
        <f t="shared" si="11"/>
        <v>79.148202855736088</v>
      </c>
    </row>
    <row r="44" spans="1:11" ht="15.6" customHeight="1" x14ac:dyDescent="0.2">
      <c r="A44" s="135" t="s">
        <v>120</v>
      </c>
      <c r="B44" s="136">
        <v>899</v>
      </c>
      <c r="C44" s="137">
        <v>2977</v>
      </c>
      <c r="D44" s="211">
        <f t="shared" si="6"/>
        <v>4.6637867222289672E-2</v>
      </c>
      <c r="E44" s="214">
        <f t="shared" si="7"/>
        <v>3.3114571746384871</v>
      </c>
      <c r="F44" s="136">
        <v>897</v>
      </c>
      <c r="G44" s="137">
        <v>2838</v>
      </c>
      <c r="H44" s="211">
        <f t="shared" si="8"/>
        <v>4.742651021600118E-2</v>
      </c>
      <c r="I44" s="214">
        <f t="shared" si="9"/>
        <v>3.1638795986622075</v>
      </c>
      <c r="J44" s="216">
        <f t="shared" si="10"/>
        <v>100.22296544035673</v>
      </c>
      <c r="K44" s="139">
        <f t="shared" si="11"/>
        <v>104.89781536293164</v>
      </c>
    </row>
    <row r="45" spans="1:11" ht="15.6" customHeight="1" x14ac:dyDescent="0.2">
      <c r="A45" s="135" t="s">
        <v>62</v>
      </c>
      <c r="B45" s="136">
        <v>1417</v>
      </c>
      <c r="C45" s="137">
        <v>2944</v>
      </c>
      <c r="D45" s="211">
        <f t="shared" si="6"/>
        <v>4.612088716910339E-2</v>
      </c>
      <c r="E45" s="214">
        <f t="shared" si="7"/>
        <v>2.0776287932251236</v>
      </c>
      <c r="F45" s="136">
        <v>1018</v>
      </c>
      <c r="G45" s="137">
        <v>2013</v>
      </c>
      <c r="H45" s="211">
        <f t="shared" si="8"/>
        <v>3.3639733990419439E-2</v>
      </c>
      <c r="I45" s="214">
        <f t="shared" si="9"/>
        <v>1.9774066797642436</v>
      </c>
      <c r="J45" s="216">
        <f t="shared" si="10"/>
        <v>139.19449901768172</v>
      </c>
      <c r="K45" s="139">
        <f t="shared" si="11"/>
        <v>146.24937903626429</v>
      </c>
    </row>
    <row r="46" spans="1:11" ht="15.6" customHeight="1" x14ac:dyDescent="0.2">
      <c r="A46" s="135" t="s">
        <v>104</v>
      </c>
      <c r="B46" s="136">
        <v>622</v>
      </c>
      <c r="C46" s="137">
        <v>2813</v>
      </c>
      <c r="D46" s="211">
        <f t="shared" si="6"/>
        <v>4.4068633018576032E-2</v>
      </c>
      <c r="E46" s="214">
        <f t="shared" si="7"/>
        <v>4.522508038585209</v>
      </c>
      <c r="F46" s="136">
        <v>1264</v>
      </c>
      <c r="G46" s="137">
        <v>5957</v>
      </c>
      <c r="H46" s="211">
        <f t="shared" si="8"/>
        <v>9.9548879970655063E-2</v>
      </c>
      <c r="I46" s="214">
        <f t="shared" si="9"/>
        <v>4.7128164556962027</v>
      </c>
      <c r="J46" s="216">
        <f t="shared" si="10"/>
        <v>49.208860759493675</v>
      </c>
      <c r="K46" s="139">
        <f t="shared" si="11"/>
        <v>47.221755917408089</v>
      </c>
    </row>
    <row r="47" spans="1:11" ht="15.6" customHeight="1" x14ac:dyDescent="0.2">
      <c r="A47" s="135" t="s">
        <v>107</v>
      </c>
      <c r="B47" s="136">
        <v>963</v>
      </c>
      <c r="C47" s="137">
        <v>2239</v>
      </c>
      <c r="D47" s="211">
        <f t="shared" si="6"/>
        <v>3.5076313305578297E-2</v>
      </c>
      <c r="E47" s="214">
        <f t="shared" si="7"/>
        <v>2.3250259605399792</v>
      </c>
      <c r="F47" s="136">
        <v>1005</v>
      </c>
      <c r="G47" s="137">
        <v>2427</v>
      </c>
      <c r="H47" s="211">
        <f t="shared" si="8"/>
        <v>4.055818896907501E-2</v>
      </c>
      <c r="I47" s="214">
        <f t="shared" si="9"/>
        <v>2.4149253731343285</v>
      </c>
      <c r="J47" s="216">
        <f t="shared" si="10"/>
        <v>95.820895522388057</v>
      </c>
      <c r="K47" s="139">
        <f t="shared" si="11"/>
        <v>92.253811289658017</v>
      </c>
    </row>
    <row r="48" spans="1:11" ht="15.6" customHeight="1" x14ac:dyDescent="0.2">
      <c r="A48" s="135" t="s">
        <v>53</v>
      </c>
      <c r="B48" s="136">
        <v>1269</v>
      </c>
      <c r="C48" s="137">
        <v>2216</v>
      </c>
      <c r="D48" s="211">
        <f t="shared" si="6"/>
        <v>3.4715993874569674E-2</v>
      </c>
      <c r="E48" s="214">
        <f t="shared" si="7"/>
        <v>1.7462568951930655</v>
      </c>
      <c r="F48" s="136">
        <v>999</v>
      </c>
      <c r="G48" s="137">
        <v>1930</v>
      </c>
      <c r="H48" s="211">
        <f t="shared" si="8"/>
        <v>3.2252700745906374E-2</v>
      </c>
      <c r="I48" s="214">
        <f t="shared" si="9"/>
        <v>1.9319319319319319</v>
      </c>
      <c r="J48" s="216">
        <f t="shared" si="10"/>
        <v>127.02702702702702</v>
      </c>
      <c r="K48" s="139">
        <f t="shared" si="11"/>
        <v>114.81865284974093</v>
      </c>
    </row>
    <row r="49" spans="1:11" ht="15.6" customHeight="1" x14ac:dyDescent="0.2">
      <c r="A49" s="135" t="s">
        <v>140</v>
      </c>
      <c r="B49" s="136">
        <v>747</v>
      </c>
      <c r="C49" s="137">
        <v>2094</v>
      </c>
      <c r="D49" s="211">
        <f t="shared" si="6"/>
        <v>3.2804734284002206E-2</v>
      </c>
      <c r="E49" s="214">
        <f t="shared" si="7"/>
        <v>2.8032128514056227</v>
      </c>
      <c r="F49" s="136">
        <v>528</v>
      </c>
      <c r="G49" s="137">
        <v>1640</v>
      </c>
      <c r="H49" s="211">
        <f t="shared" si="8"/>
        <v>2.7406440012065516E-2</v>
      </c>
      <c r="I49" s="214">
        <f t="shared" si="9"/>
        <v>3.106060606060606</v>
      </c>
      <c r="J49" s="216">
        <f t="shared" si="10"/>
        <v>141.47727272727272</v>
      </c>
      <c r="K49" s="139">
        <f t="shared" si="11"/>
        <v>127.6829268292683</v>
      </c>
    </row>
    <row r="50" spans="1:11" ht="15.6" customHeight="1" x14ac:dyDescent="0.2">
      <c r="A50" s="135" t="s">
        <v>59</v>
      </c>
      <c r="B50" s="136">
        <v>1140</v>
      </c>
      <c r="C50" s="137">
        <v>2008</v>
      </c>
      <c r="D50" s="211">
        <f t="shared" si="6"/>
        <v>3.1457452933274323E-2</v>
      </c>
      <c r="E50" s="214">
        <f t="shared" si="7"/>
        <v>1.7614035087719297</v>
      </c>
      <c r="F50" s="136">
        <v>1751</v>
      </c>
      <c r="G50" s="137">
        <v>3051</v>
      </c>
      <c r="H50" s="211">
        <f t="shared" si="8"/>
        <v>5.0986005168787742E-2</v>
      </c>
      <c r="I50" s="214">
        <f t="shared" si="9"/>
        <v>1.7424328954882924</v>
      </c>
      <c r="J50" s="216">
        <f t="shared" si="10"/>
        <v>65.105653912050258</v>
      </c>
      <c r="K50" s="139">
        <f t="shared" si="11"/>
        <v>65.814487053425111</v>
      </c>
    </row>
    <row r="51" spans="1:11" ht="15.6" customHeight="1" x14ac:dyDescent="0.2">
      <c r="A51" s="135" t="s">
        <v>90</v>
      </c>
      <c r="B51" s="136">
        <v>436</v>
      </c>
      <c r="C51" s="137">
        <v>1973</v>
      </c>
      <c r="D51" s="211">
        <f t="shared" si="6"/>
        <v>3.0909140755652511E-2</v>
      </c>
      <c r="E51" s="214">
        <f t="shared" si="7"/>
        <v>4.5252293577981648</v>
      </c>
      <c r="F51" s="136">
        <v>311</v>
      </c>
      <c r="G51" s="137">
        <v>1191</v>
      </c>
      <c r="H51" s="211">
        <f t="shared" si="8"/>
        <v>1.9903091496567094E-2</v>
      </c>
      <c r="I51" s="214">
        <f t="shared" si="9"/>
        <v>3.829581993569132</v>
      </c>
      <c r="J51" s="216">
        <f t="shared" si="10"/>
        <v>140.19292604501607</v>
      </c>
      <c r="K51" s="139">
        <f t="shared" si="11"/>
        <v>165.65910999160369</v>
      </c>
    </row>
    <row r="52" spans="1:11" ht="15.6" customHeight="1" x14ac:dyDescent="0.2">
      <c r="A52" s="135" t="s">
        <v>85</v>
      </c>
      <c r="B52" s="136">
        <v>662</v>
      </c>
      <c r="C52" s="137">
        <v>1853</v>
      </c>
      <c r="D52" s="211">
        <f t="shared" si="6"/>
        <v>2.9029213289520579E-2</v>
      </c>
      <c r="E52" s="214">
        <f t="shared" si="7"/>
        <v>2.7990936555891239</v>
      </c>
      <c r="F52" s="136">
        <v>436</v>
      </c>
      <c r="G52" s="137">
        <v>1571</v>
      </c>
      <c r="H52" s="211">
        <f t="shared" si="8"/>
        <v>2.6253364182289591E-2</v>
      </c>
      <c r="I52" s="214">
        <f t="shared" si="9"/>
        <v>3.6032110091743119</v>
      </c>
      <c r="J52" s="216">
        <f t="shared" si="10"/>
        <v>151.83486238532109</v>
      </c>
      <c r="K52" s="139">
        <f t="shared" si="11"/>
        <v>117.95035009548059</v>
      </c>
    </row>
    <row r="53" spans="1:11" ht="15.6" customHeight="1" x14ac:dyDescent="0.2">
      <c r="A53" s="135" t="s">
        <v>82</v>
      </c>
      <c r="B53" s="136">
        <v>273</v>
      </c>
      <c r="C53" s="137">
        <v>1637</v>
      </c>
      <c r="D53" s="211">
        <f t="shared" si="6"/>
        <v>2.5645343850483105E-2</v>
      </c>
      <c r="E53" s="214">
        <f t="shared" si="7"/>
        <v>5.9963369963369964</v>
      </c>
      <c r="F53" s="136">
        <v>286</v>
      </c>
      <c r="G53" s="137">
        <v>1909</v>
      </c>
      <c r="H53" s="211">
        <f t="shared" si="8"/>
        <v>3.1901764623800656E-2</v>
      </c>
      <c r="I53" s="214">
        <f t="shared" si="9"/>
        <v>6.674825174825175</v>
      </c>
      <c r="J53" s="216">
        <f t="shared" si="10"/>
        <v>95.454545454545453</v>
      </c>
      <c r="K53" s="139">
        <f t="shared" si="11"/>
        <v>85.75170246202201</v>
      </c>
    </row>
    <row r="54" spans="1:11" ht="15.6" customHeight="1" x14ac:dyDescent="0.2">
      <c r="A54" s="135" t="s">
        <v>117</v>
      </c>
      <c r="B54" s="136">
        <v>634</v>
      </c>
      <c r="C54" s="137">
        <v>1403</v>
      </c>
      <c r="D54" s="211">
        <f t="shared" si="6"/>
        <v>2.1979485291525835E-2</v>
      </c>
      <c r="E54" s="214">
        <f t="shared" si="7"/>
        <v>2.2129337539432177</v>
      </c>
      <c r="F54" s="136">
        <v>820</v>
      </c>
      <c r="G54" s="137">
        <v>1405</v>
      </c>
      <c r="H54" s="211">
        <f t="shared" si="8"/>
        <v>2.3479297693263446E-2</v>
      </c>
      <c r="I54" s="214">
        <f t="shared" si="9"/>
        <v>1.7134146341463414</v>
      </c>
      <c r="J54" s="216">
        <f t="shared" si="10"/>
        <v>77.317073170731703</v>
      </c>
      <c r="K54" s="139">
        <f t="shared" si="11"/>
        <v>99.857651245551608</v>
      </c>
    </row>
    <row r="55" spans="1:11" ht="15.6" customHeight="1" x14ac:dyDescent="0.2">
      <c r="A55" s="135" t="s">
        <v>54</v>
      </c>
      <c r="B55" s="136">
        <v>779</v>
      </c>
      <c r="C55" s="137">
        <v>1287</v>
      </c>
      <c r="D55" s="211">
        <f t="shared" si="6"/>
        <v>2.016222207426497E-2</v>
      </c>
      <c r="E55" s="214">
        <f t="shared" si="7"/>
        <v>1.6521181001283698</v>
      </c>
      <c r="F55" s="136">
        <v>644</v>
      </c>
      <c r="G55" s="137">
        <v>1132</v>
      </c>
      <c r="H55" s="211">
        <f t="shared" si="8"/>
        <v>1.8917128105889126E-2</v>
      </c>
      <c r="I55" s="214">
        <f t="shared" si="9"/>
        <v>1.7577639751552796</v>
      </c>
      <c r="J55" s="216">
        <f t="shared" si="10"/>
        <v>120.96273291925466</v>
      </c>
      <c r="K55" s="139">
        <f t="shared" si="11"/>
        <v>113.69257950530036</v>
      </c>
    </row>
    <row r="56" spans="1:11" ht="15.6" customHeight="1" x14ac:dyDescent="0.2">
      <c r="A56" s="135" t="s">
        <v>99</v>
      </c>
      <c r="B56" s="136">
        <v>581</v>
      </c>
      <c r="C56" s="137">
        <v>1249</v>
      </c>
      <c r="D56" s="211">
        <f t="shared" si="6"/>
        <v>1.9566911709989854E-2</v>
      </c>
      <c r="E56" s="214">
        <f t="shared" si="7"/>
        <v>2.1497418244406195</v>
      </c>
      <c r="F56" s="136">
        <v>484</v>
      </c>
      <c r="G56" s="137">
        <v>1220</v>
      </c>
      <c r="H56" s="211">
        <f t="shared" si="8"/>
        <v>2.038771756995118E-2</v>
      </c>
      <c r="I56" s="214">
        <f t="shared" si="9"/>
        <v>2.5206611570247932</v>
      </c>
      <c r="J56" s="216">
        <f t="shared" si="10"/>
        <v>120.04132231404958</v>
      </c>
      <c r="K56" s="139">
        <f t="shared" si="11"/>
        <v>102.37704918032786</v>
      </c>
    </row>
    <row r="57" spans="1:11" ht="15.6" customHeight="1" x14ac:dyDescent="0.2">
      <c r="A57" s="135" t="s">
        <v>71</v>
      </c>
      <c r="B57" s="136">
        <v>418</v>
      </c>
      <c r="C57" s="137">
        <v>1047</v>
      </c>
      <c r="D57" s="211">
        <f t="shared" si="6"/>
        <v>1.6402367142001103E-2</v>
      </c>
      <c r="E57" s="214">
        <f t="shared" si="7"/>
        <v>2.5047846889952154</v>
      </c>
      <c r="F57" s="136">
        <v>340</v>
      </c>
      <c r="G57" s="137">
        <v>881</v>
      </c>
      <c r="H57" s="211">
        <f t="shared" si="8"/>
        <v>1.4722605884530317E-2</v>
      </c>
      <c r="I57" s="214">
        <f t="shared" si="9"/>
        <v>2.5911764705882354</v>
      </c>
      <c r="J57" s="216">
        <f t="shared" si="10"/>
        <v>122.94117647058825</v>
      </c>
      <c r="K57" s="139">
        <f t="shared" si="11"/>
        <v>118.84222474460839</v>
      </c>
    </row>
    <row r="58" spans="1:11" ht="15.6" customHeight="1" x14ac:dyDescent="0.2">
      <c r="A58" s="135" t="s">
        <v>70</v>
      </c>
      <c r="B58" s="136">
        <v>894</v>
      </c>
      <c r="C58" s="137">
        <v>1044</v>
      </c>
      <c r="D58" s="211">
        <f t="shared" si="6"/>
        <v>1.6355368955347806E-2</v>
      </c>
      <c r="E58" s="214">
        <f t="shared" si="7"/>
        <v>1.1677852348993289</v>
      </c>
      <c r="F58" s="136">
        <v>1251</v>
      </c>
      <c r="G58" s="137">
        <v>1464</v>
      </c>
      <c r="H58" s="211">
        <f t="shared" si="8"/>
        <v>2.4465261083941415E-2</v>
      </c>
      <c r="I58" s="214">
        <f t="shared" si="9"/>
        <v>1.170263788968825</v>
      </c>
      <c r="J58" s="216">
        <f t="shared" si="10"/>
        <v>71.462829736211035</v>
      </c>
      <c r="K58" s="139">
        <f t="shared" si="11"/>
        <v>71.311475409836063</v>
      </c>
    </row>
    <row r="59" spans="1:11" ht="15.6" customHeight="1" x14ac:dyDescent="0.2">
      <c r="A59" s="135" t="s">
        <v>88</v>
      </c>
      <c r="B59" s="136">
        <v>169</v>
      </c>
      <c r="C59" s="137">
        <v>836</v>
      </c>
      <c r="D59" s="211">
        <f t="shared" si="6"/>
        <v>1.3096828014052457E-2</v>
      </c>
      <c r="E59" s="214">
        <f t="shared" si="7"/>
        <v>4.9467455621301779</v>
      </c>
      <c r="F59" s="136">
        <v>121</v>
      </c>
      <c r="G59" s="137">
        <v>450</v>
      </c>
      <c r="H59" s="211">
        <f t="shared" si="8"/>
        <v>7.5200597594082211E-3</v>
      </c>
      <c r="I59" s="214">
        <f t="shared" si="9"/>
        <v>3.71900826446281</v>
      </c>
      <c r="J59" s="216">
        <f t="shared" si="10"/>
        <v>139.6694214876033</v>
      </c>
      <c r="K59" s="139">
        <f t="shared" si="11"/>
        <v>185.77777777777777</v>
      </c>
    </row>
    <row r="60" spans="1:11" ht="15.6" customHeight="1" x14ac:dyDescent="0.2">
      <c r="A60" s="135" t="s">
        <v>79</v>
      </c>
      <c r="B60" s="136">
        <v>305</v>
      </c>
      <c r="C60" s="137">
        <v>818</v>
      </c>
      <c r="D60" s="211">
        <f t="shared" si="6"/>
        <v>1.2814838894132667E-2</v>
      </c>
      <c r="E60" s="214">
        <f t="shared" si="7"/>
        <v>2.6819672131147541</v>
      </c>
      <c r="F60" s="136">
        <v>321</v>
      </c>
      <c r="G60" s="137">
        <v>700</v>
      </c>
      <c r="H60" s="211">
        <f t="shared" si="8"/>
        <v>1.1697870736857232E-2</v>
      </c>
      <c r="I60" s="214">
        <f t="shared" si="9"/>
        <v>2.1806853582554515</v>
      </c>
      <c r="J60" s="216">
        <f t="shared" si="10"/>
        <v>95.015576323987545</v>
      </c>
      <c r="K60" s="139">
        <f t="shared" si="11"/>
        <v>116.85714285714286</v>
      </c>
    </row>
    <row r="61" spans="1:11" ht="15.6" customHeight="1" x14ac:dyDescent="0.2">
      <c r="A61" s="135" t="s">
        <v>74</v>
      </c>
      <c r="B61" s="136">
        <v>165</v>
      </c>
      <c r="C61" s="137">
        <v>759</v>
      </c>
      <c r="D61" s="211">
        <f t="shared" si="6"/>
        <v>1.1890541223284468E-2</v>
      </c>
      <c r="E61" s="214">
        <f t="shared" si="7"/>
        <v>4.5999999999999996</v>
      </c>
      <c r="F61" s="136">
        <v>134</v>
      </c>
      <c r="G61" s="137">
        <v>523</v>
      </c>
      <c r="H61" s="211">
        <f t="shared" si="8"/>
        <v>8.7399805648233336E-3</v>
      </c>
      <c r="I61" s="214">
        <f t="shared" si="9"/>
        <v>3.9029850746268657</v>
      </c>
      <c r="J61" s="216">
        <f t="shared" si="10"/>
        <v>123.13432835820895</v>
      </c>
      <c r="K61" s="139">
        <f t="shared" si="11"/>
        <v>145.12428298279158</v>
      </c>
    </row>
    <row r="62" spans="1:11" ht="15.6" customHeight="1" x14ac:dyDescent="0.2">
      <c r="A62" s="135" t="s">
        <v>96</v>
      </c>
      <c r="B62" s="136">
        <v>224</v>
      </c>
      <c r="C62" s="137">
        <v>506</v>
      </c>
      <c r="D62" s="211">
        <f t="shared" si="6"/>
        <v>7.9270274821896455E-3</v>
      </c>
      <c r="E62" s="214">
        <f t="shared" si="7"/>
        <v>2.2589285714285716</v>
      </c>
      <c r="F62" s="136">
        <v>179</v>
      </c>
      <c r="G62" s="137">
        <v>462</v>
      </c>
      <c r="H62" s="211">
        <f t="shared" si="8"/>
        <v>7.7205946863257739E-3</v>
      </c>
      <c r="I62" s="214">
        <f t="shared" si="9"/>
        <v>2.5810055865921786</v>
      </c>
      <c r="J62" s="216">
        <f t="shared" si="10"/>
        <v>125.13966480446928</v>
      </c>
      <c r="K62" s="139">
        <f t="shared" si="11"/>
        <v>109.52380952380953</v>
      </c>
    </row>
    <row r="63" spans="1:11" s="19" customFormat="1" ht="15.6" customHeight="1" x14ac:dyDescent="0.2">
      <c r="A63" s="135" t="s">
        <v>105</v>
      </c>
      <c r="B63" s="136">
        <v>91</v>
      </c>
      <c r="C63" s="137">
        <v>493</v>
      </c>
      <c r="D63" s="211">
        <f t="shared" si="6"/>
        <v>7.7233686733586861E-3</v>
      </c>
      <c r="E63" s="214">
        <f t="shared" si="7"/>
        <v>5.4175824175824179</v>
      </c>
      <c r="F63" s="136">
        <v>109</v>
      </c>
      <c r="G63" s="137">
        <v>623</v>
      </c>
      <c r="H63" s="211">
        <f t="shared" si="8"/>
        <v>1.0411104955802938E-2</v>
      </c>
      <c r="I63" s="214">
        <f t="shared" si="9"/>
        <v>5.7155963302752291</v>
      </c>
      <c r="J63" s="216">
        <f t="shared" si="10"/>
        <v>83.486238532110093</v>
      </c>
      <c r="K63" s="139">
        <f t="shared" si="11"/>
        <v>79.133226324237555</v>
      </c>
    </row>
    <row r="64" spans="1:11" ht="15.6" customHeight="1" x14ac:dyDescent="0.2">
      <c r="A64" s="135" t="s">
        <v>64</v>
      </c>
      <c r="B64" s="136">
        <v>180</v>
      </c>
      <c r="C64" s="137">
        <v>431</v>
      </c>
      <c r="D64" s="211">
        <f t="shared" si="6"/>
        <v>6.7520728158571878E-3</v>
      </c>
      <c r="E64" s="214">
        <f t="shared" si="7"/>
        <v>2.3944444444444444</v>
      </c>
      <c r="F64" s="136">
        <v>145</v>
      </c>
      <c r="G64" s="137">
        <v>279</v>
      </c>
      <c r="H64" s="211">
        <f t="shared" si="8"/>
        <v>4.6624370508330975E-3</v>
      </c>
      <c r="I64" s="214">
        <f t="shared" si="9"/>
        <v>1.9241379310344828</v>
      </c>
      <c r="J64" s="216">
        <f t="shared" si="10"/>
        <v>124.13793103448276</v>
      </c>
      <c r="K64" s="139">
        <f t="shared" si="11"/>
        <v>154.48028673835125</v>
      </c>
    </row>
    <row r="65" spans="1:11" ht="15.6" customHeight="1" x14ac:dyDescent="0.2">
      <c r="A65" s="135" t="s">
        <v>141</v>
      </c>
      <c r="B65" s="136">
        <v>100</v>
      </c>
      <c r="C65" s="137">
        <v>380</v>
      </c>
      <c r="D65" s="211">
        <f t="shared" si="6"/>
        <v>5.9531036427511175E-3</v>
      </c>
      <c r="E65" s="214">
        <f t="shared" si="7"/>
        <v>3.8</v>
      </c>
      <c r="F65" s="136">
        <v>41</v>
      </c>
      <c r="G65" s="137">
        <v>160</v>
      </c>
      <c r="H65" s="211">
        <f t="shared" si="8"/>
        <v>2.6737990255673678E-3</v>
      </c>
      <c r="I65" s="214">
        <f t="shared" si="9"/>
        <v>3.9024390243902438</v>
      </c>
      <c r="J65" s="216">
        <f t="shared" si="10"/>
        <v>243.90243902439025</v>
      </c>
      <c r="K65" s="139">
        <f t="shared" si="11"/>
        <v>237.5</v>
      </c>
    </row>
    <row r="66" spans="1:11" ht="15.6" customHeight="1" x14ac:dyDescent="0.2">
      <c r="A66" s="135" t="s">
        <v>167</v>
      </c>
      <c r="B66" s="136">
        <v>143</v>
      </c>
      <c r="C66" s="137">
        <v>371</v>
      </c>
      <c r="D66" s="211">
        <f t="shared" si="6"/>
        <v>5.812109082791222E-3</v>
      </c>
      <c r="E66" s="214">
        <f t="shared" si="7"/>
        <v>2.5944055944055946</v>
      </c>
      <c r="F66" s="136">
        <v>50</v>
      </c>
      <c r="G66" s="137">
        <v>153</v>
      </c>
      <c r="H66" s="211">
        <f t="shared" si="8"/>
        <v>2.5568203181987955E-3</v>
      </c>
      <c r="I66" s="214">
        <f t="shared" si="9"/>
        <v>3.06</v>
      </c>
      <c r="J66" s="216">
        <f t="shared" si="10"/>
        <v>286</v>
      </c>
      <c r="K66" s="139">
        <f t="shared" si="11"/>
        <v>242.48366013071893</v>
      </c>
    </row>
    <row r="67" spans="1:11" ht="15.6" customHeight="1" x14ac:dyDescent="0.2">
      <c r="A67" s="135" t="s">
        <v>61</v>
      </c>
      <c r="B67" s="136">
        <v>116</v>
      </c>
      <c r="C67" s="137">
        <v>354</v>
      </c>
      <c r="D67" s="211">
        <f t="shared" ref="D67:D98" si="12">IF($C$79&lt;&gt;0,C67/$C$79*100,0)</f>
        <v>5.5457860250891985E-3</v>
      </c>
      <c r="E67" s="214">
        <f t="shared" ref="E67:E77" si="13">IF(C67&lt;&gt;0,C67/B67,0)</f>
        <v>3.0517241379310347</v>
      </c>
      <c r="F67" s="136">
        <v>76</v>
      </c>
      <c r="G67" s="137">
        <v>164</v>
      </c>
      <c r="H67" s="211">
        <f t="shared" ref="H67:H98" si="14">IF($G$79&lt;&gt;0,G67/$G$79*100,0)</f>
        <v>2.7406440012065518E-3</v>
      </c>
      <c r="I67" s="214">
        <f t="shared" ref="I67:I77" si="15">IF(G67&lt;&gt;0,G67/F67,0)</f>
        <v>2.1578947368421053</v>
      </c>
      <c r="J67" s="216">
        <f t="shared" ref="J67:J77" si="16">IF(F67&lt;&gt;0,B67/F67*100,0)</f>
        <v>152.63157894736844</v>
      </c>
      <c r="K67" s="139">
        <f t="shared" ref="K67:K77" si="17">IF(G67&lt;&gt;0,C67/G67*100,0)</f>
        <v>215.85365853658539</v>
      </c>
    </row>
    <row r="68" spans="1:11" ht="15.6" customHeight="1" x14ac:dyDescent="0.2">
      <c r="A68" s="135" t="s">
        <v>95</v>
      </c>
      <c r="B68" s="136">
        <v>74</v>
      </c>
      <c r="C68" s="137">
        <v>279</v>
      </c>
      <c r="D68" s="211">
        <f t="shared" si="12"/>
        <v>4.3708313587567417E-3</v>
      </c>
      <c r="E68" s="214">
        <f t="shared" si="13"/>
        <v>3.7702702702702702</v>
      </c>
      <c r="F68" s="136">
        <v>40</v>
      </c>
      <c r="G68" s="137">
        <v>100</v>
      </c>
      <c r="H68" s="211">
        <f t="shared" si="14"/>
        <v>1.6711243909796048E-3</v>
      </c>
      <c r="I68" s="214">
        <f t="shared" si="15"/>
        <v>2.5</v>
      </c>
      <c r="J68" s="216">
        <f t="shared" si="16"/>
        <v>185</v>
      </c>
      <c r="K68" s="139">
        <f t="shared" si="17"/>
        <v>279</v>
      </c>
    </row>
    <row r="69" spans="1:11" ht="15.6" customHeight="1" x14ac:dyDescent="0.2">
      <c r="A69" s="135" t="s">
        <v>72</v>
      </c>
      <c r="B69" s="136">
        <v>71</v>
      </c>
      <c r="C69" s="137">
        <v>222</v>
      </c>
      <c r="D69" s="211">
        <f t="shared" si="12"/>
        <v>3.4778658123440741E-3</v>
      </c>
      <c r="E69" s="214">
        <f t="shared" si="13"/>
        <v>3.1267605633802815</v>
      </c>
      <c r="F69" s="136">
        <v>116</v>
      </c>
      <c r="G69" s="137">
        <v>283</v>
      </c>
      <c r="H69" s="211">
        <f t="shared" si="14"/>
        <v>4.7292820264722814E-3</v>
      </c>
      <c r="I69" s="214">
        <f t="shared" si="15"/>
        <v>2.4396551724137931</v>
      </c>
      <c r="J69" s="216">
        <f t="shared" si="16"/>
        <v>61.206896551724135</v>
      </c>
      <c r="K69" s="139">
        <f t="shared" si="17"/>
        <v>78.445229681978802</v>
      </c>
    </row>
    <row r="70" spans="1:11" ht="15.6" customHeight="1" x14ac:dyDescent="0.2">
      <c r="A70" s="135" t="s">
        <v>86</v>
      </c>
      <c r="B70" s="136">
        <v>48</v>
      </c>
      <c r="C70" s="137">
        <v>207</v>
      </c>
      <c r="D70" s="211">
        <f t="shared" si="12"/>
        <v>3.2428748790775826E-3</v>
      </c>
      <c r="E70" s="214">
        <f t="shared" si="13"/>
        <v>4.3125</v>
      </c>
      <c r="F70" s="136">
        <v>19</v>
      </c>
      <c r="G70" s="137">
        <v>51</v>
      </c>
      <c r="H70" s="211">
        <f t="shared" si="14"/>
        <v>8.5227343939959848E-4</v>
      </c>
      <c r="I70" s="214">
        <f t="shared" si="15"/>
        <v>2.6842105263157894</v>
      </c>
      <c r="J70" s="216">
        <f t="shared" si="16"/>
        <v>252.63157894736841</v>
      </c>
      <c r="K70" s="139">
        <f t="shared" si="17"/>
        <v>405.88235294117646</v>
      </c>
    </row>
    <row r="71" spans="1:11" ht="15.6" customHeight="1" x14ac:dyDescent="0.2">
      <c r="A71" s="135" t="s">
        <v>94</v>
      </c>
      <c r="B71" s="136">
        <v>60</v>
      </c>
      <c r="C71" s="137">
        <v>164</v>
      </c>
      <c r="D71" s="211">
        <f t="shared" si="12"/>
        <v>2.5692342037136402E-3</v>
      </c>
      <c r="E71" s="214">
        <f t="shared" si="13"/>
        <v>2.7333333333333334</v>
      </c>
      <c r="F71" s="136">
        <v>50</v>
      </c>
      <c r="G71" s="137">
        <v>123</v>
      </c>
      <c r="H71" s="211">
        <f t="shared" si="14"/>
        <v>2.0554830009049136E-3</v>
      </c>
      <c r="I71" s="214">
        <f t="shared" si="15"/>
        <v>2.46</v>
      </c>
      <c r="J71" s="216">
        <f t="shared" si="16"/>
        <v>120</v>
      </c>
      <c r="K71" s="139">
        <f t="shared" si="17"/>
        <v>133.33333333333331</v>
      </c>
    </row>
    <row r="72" spans="1:11" ht="15.6" customHeight="1" x14ac:dyDescent="0.2">
      <c r="A72" s="135" t="s">
        <v>78</v>
      </c>
      <c r="B72" s="136">
        <v>29</v>
      </c>
      <c r="C72" s="137">
        <v>133</v>
      </c>
      <c r="D72" s="211">
        <f t="shared" si="12"/>
        <v>2.0835862749628911E-3</v>
      </c>
      <c r="E72" s="214">
        <f t="shared" si="13"/>
        <v>4.5862068965517242</v>
      </c>
      <c r="F72" s="136">
        <v>12</v>
      </c>
      <c r="G72" s="137">
        <v>42</v>
      </c>
      <c r="H72" s="211">
        <f t="shared" si="14"/>
        <v>7.0187224421143404E-4</v>
      </c>
      <c r="I72" s="214">
        <f t="shared" si="15"/>
        <v>3.5</v>
      </c>
      <c r="J72" s="216">
        <f t="shared" si="16"/>
        <v>241.66666666666666</v>
      </c>
      <c r="K72" s="139">
        <f t="shared" si="17"/>
        <v>316.66666666666663</v>
      </c>
    </row>
    <row r="73" spans="1:11" ht="15.6" customHeight="1" x14ac:dyDescent="0.2">
      <c r="A73" s="135" t="s">
        <v>119</v>
      </c>
      <c r="B73" s="136">
        <v>29</v>
      </c>
      <c r="C73" s="137">
        <v>87</v>
      </c>
      <c r="D73" s="211">
        <f t="shared" si="12"/>
        <v>1.3629474129456505E-3</v>
      </c>
      <c r="E73" s="214">
        <f t="shared" si="13"/>
        <v>3</v>
      </c>
      <c r="F73" s="136">
        <v>27</v>
      </c>
      <c r="G73" s="137">
        <v>101</v>
      </c>
      <c r="H73" s="211">
        <f t="shared" si="14"/>
        <v>1.6878356348894005E-3</v>
      </c>
      <c r="I73" s="214">
        <f t="shared" si="15"/>
        <v>3.7407407407407409</v>
      </c>
      <c r="J73" s="216">
        <f t="shared" si="16"/>
        <v>107.40740740740742</v>
      </c>
      <c r="K73" s="139">
        <f t="shared" si="17"/>
        <v>86.138613861386133</v>
      </c>
    </row>
    <row r="74" spans="1:11" ht="15.6" customHeight="1" x14ac:dyDescent="0.2">
      <c r="A74" s="135" t="s">
        <v>92</v>
      </c>
      <c r="B74" s="136">
        <v>15</v>
      </c>
      <c r="C74" s="137">
        <v>30</v>
      </c>
      <c r="D74" s="211">
        <f t="shared" si="12"/>
        <v>4.6998186653298291E-4</v>
      </c>
      <c r="E74" s="214">
        <f t="shared" si="13"/>
        <v>2</v>
      </c>
      <c r="F74" s="136">
        <v>13</v>
      </c>
      <c r="G74" s="137">
        <v>23</v>
      </c>
      <c r="H74" s="211">
        <f t="shared" si="14"/>
        <v>3.8435860992530916E-4</v>
      </c>
      <c r="I74" s="214">
        <f t="shared" si="15"/>
        <v>1.7692307692307692</v>
      </c>
      <c r="J74" s="216">
        <f t="shared" si="16"/>
        <v>115.38461538461537</v>
      </c>
      <c r="K74" s="139">
        <f t="shared" si="17"/>
        <v>130.43478260869566</v>
      </c>
    </row>
    <row r="75" spans="1:11" ht="15.6" customHeight="1" x14ac:dyDescent="0.2">
      <c r="A75" s="135" t="s">
        <v>101</v>
      </c>
      <c r="B75" s="136">
        <v>18</v>
      </c>
      <c r="C75" s="137">
        <v>28</v>
      </c>
      <c r="D75" s="211">
        <f t="shared" si="12"/>
        <v>4.3864974209745076E-4</v>
      </c>
      <c r="E75" s="214">
        <f t="shared" si="13"/>
        <v>1.5555555555555556</v>
      </c>
      <c r="F75" s="136">
        <v>3</v>
      </c>
      <c r="G75" s="137">
        <v>15</v>
      </c>
      <c r="H75" s="211">
        <f t="shared" si="14"/>
        <v>2.5066865864694076E-4</v>
      </c>
      <c r="I75" s="214">
        <f t="shared" si="15"/>
        <v>5</v>
      </c>
      <c r="J75" s="216">
        <f t="shared" si="16"/>
        <v>600</v>
      </c>
      <c r="K75" s="139">
        <f t="shared" si="17"/>
        <v>186.66666666666666</v>
      </c>
    </row>
    <row r="76" spans="1:11" ht="15.6" customHeight="1" x14ac:dyDescent="0.2">
      <c r="A76" s="135" t="s">
        <v>81</v>
      </c>
      <c r="B76" s="136">
        <v>12</v>
      </c>
      <c r="C76" s="137">
        <v>23</v>
      </c>
      <c r="D76" s="211">
        <f t="shared" si="12"/>
        <v>3.6031943100862024E-4</v>
      </c>
      <c r="E76" s="214">
        <f t="shared" si="13"/>
        <v>1.9166666666666667</v>
      </c>
      <c r="F76" s="136">
        <v>27</v>
      </c>
      <c r="G76" s="137">
        <v>63</v>
      </c>
      <c r="H76" s="211">
        <f t="shared" si="14"/>
        <v>1.052808366317151E-3</v>
      </c>
      <c r="I76" s="214">
        <f t="shared" si="15"/>
        <v>2.3333333333333335</v>
      </c>
      <c r="J76" s="216">
        <f t="shared" si="16"/>
        <v>44.444444444444443</v>
      </c>
      <c r="K76" s="139">
        <f t="shared" si="17"/>
        <v>36.507936507936506</v>
      </c>
    </row>
    <row r="77" spans="1:11" ht="15.6" customHeight="1" thickBot="1" x14ac:dyDescent="0.25">
      <c r="A77" s="141" t="s">
        <v>142</v>
      </c>
      <c r="B77" s="213"/>
      <c r="C77" s="143"/>
      <c r="D77" s="212">
        <f t="shared" si="12"/>
        <v>0</v>
      </c>
      <c r="E77" s="215">
        <f t="shared" si="13"/>
        <v>0</v>
      </c>
      <c r="F77" s="142">
        <v>77</v>
      </c>
      <c r="G77" s="143">
        <v>985</v>
      </c>
      <c r="H77" s="212">
        <f t="shared" si="14"/>
        <v>1.6460575251149107E-2</v>
      </c>
      <c r="I77" s="215">
        <f t="shared" si="15"/>
        <v>12.792207792207792</v>
      </c>
      <c r="J77" s="217">
        <f t="shared" si="16"/>
        <v>0</v>
      </c>
      <c r="K77" s="144">
        <f t="shared" si="17"/>
        <v>0</v>
      </c>
    </row>
    <row r="78" spans="1:11" ht="7.5" customHeight="1" thickTop="1" thickBot="1" x14ac:dyDescent="0.25">
      <c r="A78" s="145"/>
      <c r="B78" s="146"/>
      <c r="C78" s="146"/>
      <c r="D78" s="147"/>
      <c r="E78" s="147"/>
      <c r="F78" s="146"/>
      <c r="G78" s="146"/>
      <c r="H78" s="147"/>
      <c r="I78" s="147"/>
      <c r="J78" s="146"/>
      <c r="K78" s="148"/>
    </row>
    <row r="79" spans="1:11" ht="17.100000000000001" customHeight="1" thickTop="1" x14ac:dyDescent="0.2">
      <c r="A79" s="149" t="s">
        <v>123</v>
      </c>
      <c r="B79" s="150">
        <f>SUM(B3:B77)</f>
        <v>1213267</v>
      </c>
      <c r="C79" s="151">
        <f>SUM(C3:C77)</f>
        <v>6383225</v>
      </c>
      <c r="D79" s="151">
        <f>IF($C$81&lt;&gt;0,C79/$C$81*100,0)</f>
        <v>90.693792290546355</v>
      </c>
      <c r="E79" s="220">
        <f t="shared" ref="E79:E80" si="18">IF(C79&lt;&gt;0,C79/B79,0)</f>
        <v>5.2611873561219422</v>
      </c>
      <c r="F79" s="150">
        <f>SUM(F3:F77)</f>
        <v>1153330</v>
      </c>
      <c r="G79" s="151">
        <f>SUM(G3:G77)</f>
        <v>5983995</v>
      </c>
      <c r="H79" s="151">
        <f>IF($G$81&lt;&gt;0,G79/$G$81*100,0)</f>
        <v>89.79774331959905</v>
      </c>
      <c r="I79" s="220">
        <f t="shared" ref="I79:I81" si="19">IF(G79&lt;&gt;0,G79/F79,0)</f>
        <v>5.1884499666184007</v>
      </c>
      <c r="J79" s="218">
        <f t="shared" ref="J79:K81" si="20">IF(F79&lt;&gt;0,B79/F79*100,0)</f>
        <v>105.19686473082292</v>
      </c>
      <c r="K79" s="152">
        <f t="shared" si="20"/>
        <v>106.67162990610788</v>
      </c>
    </row>
    <row r="80" spans="1:11" ht="17.100000000000001" customHeight="1" thickBot="1" x14ac:dyDescent="0.25">
      <c r="A80" s="153" t="s">
        <v>124</v>
      </c>
      <c r="B80" s="154">
        <v>173134</v>
      </c>
      <c r="C80" s="155">
        <v>654991</v>
      </c>
      <c r="D80" s="155">
        <f>IF($C$81&lt;&gt;0,C80/$C$81*100,0)</f>
        <v>9.3062077094536448</v>
      </c>
      <c r="E80" s="221">
        <f t="shared" si="18"/>
        <v>3.7831448473436762</v>
      </c>
      <c r="F80" s="154">
        <v>172986</v>
      </c>
      <c r="G80" s="155">
        <v>679864</v>
      </c>
      <c r="H80" s="155">
        <f>IF($G$81&lt;&gt;0,G80/$G$81*100,0)</f>
        <v>10.20225668040095</v>
      </c>
      <c r="I80" s="221">
        <f t="shared" si="19"/>
        <v>3.9301677592406321</v>
      </c>
      <c r="J80" s="219">
        <f t="shared" si="20"/>
        <v>100.08555605655948</v>
      </c>
      <c r="K80" s="156">
        <f t="shared" si="20"/>
        <v>96.341474177188374</v>
      </c>
    </row>
    <row r="81" spans="1:11" ht="17.100000000000001" customHeight="1" thickTop="1" thickBot="1" x14ac:dyDescent="0.25">
      <c r="A81" s="153" t="s">
        <v>132</v>
      </c>
      <c r="B81" s="154">
        <f t="shared" ref="B81:H81" si="21">SUM(B79:B80)</f>
        <v>1386401</v>
      </c>
      <c r="C81" s="155">
        <f t="shared" si="21"/>
        <v>7038216</v>
      </c>
      <c r="D81" s="155">
        <f t="shared" si="21"/>
        <v>100</v>
      </c>
      <c r="E81" s="221">
        <f>IF(C81&lt;&gt;0,C81/B81,0)</f>
        <v>5.0766091484354092</v>
      </c>
      <c r="F81" s="154">
        <f>SUM(F79:F80)</f>
        <v>1326316</v>
      </c>
      <c r="G81" s="155">
        <f>SUM(G79:G80)</f>
        <v>6663859</v>
      </c>
      <c r="H81" s="155">
        <f t="shared" si="21"/>
        <v>100</v>
      </c>
      <c r="I81" s="221">
        <f t="shared" si="19"/>
        <v>5.0243373374067719</v>
      </c>
      <c r="J81" s="219">
        <f t="shared" si="20"/>
        <v>104.53021753488612</v>
      </c>
      <c r="K81" s="156">
        <f t="shared" si="20"/>
        <v>105.61772090315837</v>
      </c>
    </row>
    <row r="82" spans="1:11" ht="13.5" thickTop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x14ac:dyDescent="0.2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x14ac:dyDescent="0.2">
      <c r="B230" s="9"/>
      <c r="C230" s="9"/>
      <c r="D230" s="9"/>
      <c r="E230" s="9"/>
      <c r="F230" s="9"/>
      <c r="G230" s="9"/>
      <c r="H230" s="9"/>
      <c r="I230" s="9"/>
      <c r="J230" s="9"/>
      <c r="K230" s="9"/>
    </row>
  </sheetData>
  <sortState ref="A3:K77">
    <sortCondition descending="1" ref="C2"/>
  </sortState>
  <mergeCells count="1">
    <mergeCell ref="A1:A2"/>
  </mergeCells>
  <pageMargins left="0.82677165354330717" right="0.82677165354330717" top="0.74803149606299213" bottom="0.35433070866141736" header="0.11811023622047245" footer="0.31496062992125984"/>
  <pageSetup paperSize="9" scale="52" orientation="portrait" horizontalDpi="300" verticalDpi="300" r:id="rId1"/>
  <headerFooter>
    <oddHeader>&amp;C&amp;"Verdana,Regular"TURISTIČKA ZAJEDNICA KVARNERA
&amp;"Verdana,Bold"KOMERCIJALNI turistički promet&amp;"Verdana,Regular" na Kvarneru po zemljama pripadnosti 
u razdoblju &amp;"Verdana,Bold"siječanj-srpanj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G19"/>
  <sheetViews>
    <sheetView view="pageLayout" zoomScaleNormal="100" zoomScaleSheetLayoutView="110" workbookViewId="0">
      <selection activeCell="E17" sqref="E17"/>
    </sheetView>
  </sheetViews>
  <sheetFormatPr defaultColWidth="3.140625" defaultRowHeight="12.75" x14ac:dyDescent="0.2"/>
  <cols>
    <col min="1" max="1" width="22.42578125" style="7" customWidth="1"/>
    <col min="2" max="2" width="16.28515625" style="7" customWidth="1"/>
    <col min="3" max="3" width="11.28515625" style="7" customWidth="1"/>
    <col min="4" max="4" width="16.28515625" style="7" customWidth="1"/>
    <col min="5" max="5" width="11.28515625" style="7" customWidth="1"/>
    <col min="6" max="6" width="14.140625" style="7" customWidth="1"/>
    <col min="7" max="7" width="14.85546875" style="7" customWidth="1"/>
    <col min="8" max="16384" width="3.140625" style="7"/>
  </cols>
  <sheetData>
    <row r="1" spans="1:7" s="18" customFormat="1" ht="27" customHeight="1" thickTop="1" x14ac:dyDescent="0.25">
      <c r="A1" s="300" t="s">
        <v>125</v>
      </c>
      <c r="B1" s="303" t="s">
        <v>159</v>
      </c>
      <c r="C1" s="304"/>
      <c r="D1" s="303" t="s">
        <v>131</v>
      </c>
      <c r="E1" s="304"/>
      <c r="F1" s="306" t="s">
        <v>154</v>
      </c>
      <c r="G1" s="308" t="s">
        <v>143</v>
      </c>
    </row>
    <row r="2" spans="1:7" s="18" customFormat="1" ht="30.75" customHeight="1" thickBot="1" x14ac:dyDescent="0.3">
      <c r="A2" s="302"/>
      <c r="B2" s="236" t="s">
        <v>50</v>
      </c>
      <c r="C2" s="237" t="s">
        <v>168</v>
      </c>
      <c r="D2" s="236" t="s">
        <v>50</v>
      </c>
      <c r="E2" s="237" t="s">
        <v>168</v>
      </c>
      <c r="F2" s="307"/>
      <c r="G2" s="309"/>
    </row>
    <row r="3" spans="1:7" s="16" customFormat="1" ht="17.100000000000001" customHeight="1" thickTop="1" x14ac:dyDescent="0.25">
      <c r="A3" s="135" t="s">
        <v>126</v>
      </c>
      <c r="B3" s="173">
        <v>554336</v>
      </c>
      <c r="C3" s="243">
        <f>IF($B$8&lt;&gt;0,B3/$B$8*100,0)</f>
        <v>39.983814206712196</v>
      </c>
      <c r="D3" s="174">
        <v>567564</v>
      </c>
      <c r="E3" s="243">
        <f>IF($D$8&lt;&gt;0,D3/$D$8*100,0)</f>
        <v>42.792517017060788</v>
      </c>
      <c r="F3" s="174">
        <f>IF(D3&lt;&gt;0,(B3/D3)*100,0)</f>
        <v>97.669337731075274</v>
      </c>
      <c r="G3" s="183">
        <f>C3-E3</f>
        <v>-2.808702810348592</v>
      </c>
    </row>
    <row r="4" spans="1:7" s="16" customFormat="1" ht="17.100000000000001" customHeight="1" x14ac:dyDescent="0.25">
      <c r="A4" s="135" t="s">
        <v>127</v>
      </c>
      <c r="B4" s="175">
        <v>511252</v>
      </c>
      <c r="C4" s="243">
        <f t="shared" ref="C4:C6" si="0">IF($B$8&lt;&gt;0,B4/$B$8*100,0)</f>
        <v>36.876199598817372</v>
      </c>
      <c r="D4" s="176">
        <v>416345</v>
      </c>
      <c r="E4" s="243">
        <f t="shared" ref="E4:E6" si="1">IF($D$8&lt;&gt;0,D4/$D$8*100,0)</f>
        <v>31.391086287129159</v>
      </c>
      <c r="F4" s="176">
        <f t="shared" ref="F4:F8" si="2">IF(D4&lt;&gt;0,(B4/D4)*100,0)</f>
        <v>122.79527795458094</v>
      </c>
      <c r="G4" s="184">
        <f>C4-E4</f>
        <v>5.4851133116882131</v>
      </c>
    </row>
    <row r="5" spans="1:7" s="16" customFormat="1" ht="17.100000000000001" customHeight="1" x14ac:dyDescent="0.25">
      <c r="A5" s="135" t="s">
        <v>128</v>
      </c>
      <c r="B5" s="175">
        <v>292579</v>
      </c>
      <c r="C5" s="243">
        <f t="shared" si="0"/>
        <v>21.103490260032991</v>
      </c>
      <c r="D5" s="176">
        <v>305077</v>
      </c>
      <c r="E5" s="243">
        <f t="shared" si="1"/>
        <v>23.001833650502597</v>
      </c>
      <c r="F5" s="176">
        <f t="shared" si="2"/>
        <v>95.903329323416713</v>
      </c>
      <c r="G5" s="184">
        <f>C5-E5</f>
        <v>-1.8983433904696057</v>
      </c>
    </row>
    <row r="6" spans="1:7" s="16" customFormat="1" ht="17.100000000000001" customHeight="1" thickBot="1" x14ac:dyDescent="0.3">
      <c r="A6" s="141" t="s">
        <v>157</v>
      </c>
      <c r="B6" s="181">
        <v>28234</v>
      </c>
      <c r="C6" s="244">
        <f t="shared" si="0"/>
        <v>2.0364959344374394</v>
      </c>
      <c r="D6" s="182">
        <v>37330</v>
      </c>
      <c r="E6" s="244">
        <f t="shared" si="1"/>
        <v>2.814563045307453</v>
      </c>
      <c r="F6" s="182">
        <f t="shared" si="2"/>
        <v>75.63353870881329</v>
      </c>
      <c r="G6" s="185">
        <f>C6-E6</f>
        <v>-0.77806711087001368</v>
      </c>
    </row>
    <row r="7" spans="1:7" s="12" customFormat="1" ht="7.5" customHeight="1" thickTop="1" thickBot="1" x14ac:dyDescent="0.25">
      <c r="A7" s="145"/>
      <c r="B7" s="146"/>
      <c r="C7" s="146"/>
      <c r="D7" s="146"/>
      <c r="E7" s="147"/>
    </row>
    <row r="8" spans="1:7" ht="33.950000000000003" customHeight="1" thickTop="1" thickBot="1" x14ac:dyDescent="0.25">
      <c r="A8" s="172" t="s">
        <v>153</v>
      </c>
      <c r="B8" s="170">
        <f>SUM(B3:B6)</f>
        <v>1386401</v>
      </c>
      <c r="C8" s="186">
        <f>SUM(C3:C6)</f>
        <v>100.00000000000001</v>
      </c>
      <c r="D8" s="171">
        <f>SUM(D3:D6)</f>
        <v>1326316</v>
      </c>
      <c r="E8" s="186">
        <f>SUM(E3:E6)</f>
        <v>99.999999999999986</v>
      </c>
      <c r="F8" s="171">
        <f t="shared" si="2"/>
        <v>104.53021753488612</v>
      </c>
      <c r="G8" s="186" t="s">
        <v>130</v>
      </c>
    </row>
    <row r="9" spans="1:7" s="2" customFormat="1" ht="33.950000000000003" customHeight="1" thickTop="1" thickBot="1" x14ac:dyDescent="0.25">
      <c r="A9" s="177"/>
      <c r="B9" s="178"/>
      <c r="C9" s="179"/>
      <c r="D9" s="178"/>
      <c r="E9" s="179"/>
      <c r="F9" s="179"/>
      <c r="G9" s="180"/>
    </row>
    <row r="10" spans="1:7" s="18" customFormat="1" ht="27" customHeight="1" thickTop="1" x14ac:dyDescent="0.25">
      <c r="A10" s="300" t="s">
        <v>125</v>
      </c>
      <c r="B10" s="303" t="s">
        <v>159</v>
      </c>
      <c r="C10" s="304"/>
      <c r="D10" s="305" t="s">
        <v>131</v>
      </c>
      <c r="E10" s="304"/>
      <c r="F10" s="306" t="s">
        <v>155</v>
      </c>
      <c r="G10" s="308" t="s">
        <v>143</v>
      </c>
    </row>
    <row r="11" spans="1:7" s="18" customFormat="1" ht="30.75" customHeight="1" thickBot="1" x14ac:dyDescent="0.3">
      <c r="A11" s="302"/>
      <c r="B11" s="236" t="s">
        <v>51</v>
      </c>
      <c r="C11" s="237" t="s">
        <v>168</v>
      </c>
      <c r="D11" s="236" t="s">
        <v>51</v>
      </c>
      <c r="E11" s="237" t="s">
        <v>168</v>
      </c>
      <c r="F11" s="307"/>
      <c r="G11" s="309"/>
    </row>
    <row r="12" spans="1:7" s="16" customFormat="1" ht="17.100000000000001" customHeight="1" thickTop="1" x14ac:dyDescent="0.25">
      <c r="A12" s="135" t="s">
        <v>126</v>
      </c>
      <c r="B12" s="173">
        <v>1969505</v>
      </c>
      <c r="C12" s="243">
        <f>IF($B$17&lt;&gt;0,B12/$B$17*100,0)</f>
        <v>27.983014445706129</v>
      </c>
      <c r="D12" s="187">
        <v>1997498</v>
      </c>
      <c r="E12" s="243">
        <f>IF($D$17&lt;&gt;0,D12/$D$17*100,0)</f>
        <v>29.975094010842668</v>
      </c>
      <c r="F12" s="174">
        <f>IF(D12&lt;&gt;0,(B12/D12)*100,0)</f>
        <v>98.598596844652661</v>
      </c>
      <c r="G12" s="183">
        <f>C12-E12</f>
        <v>-1.9920795651365388</v>
      </c>
    </row>
    <row r="13" spans="1:7" s="16" customFormat="1" ht="17.100000000000001" customHeight="1" x14ac:dyDescent="0.25">
      <c r="A13" s="135" t="s">
        <v>127</v>
      </c>
      <c r="B13" s="175">
        <v>3203219</v>
      </c>
      <c r="C13" s="243">
        <f>IF($B$17&lt;&gt;0,B13/$B$17*100,0)</f>
        <v>45.511802990985217</v>
      </c>
      <c r="D13" s="188">
        <v>2680635</v>
      </c>
      <c r="E13" s="243">
        <f>IF($D$17&lt;&gt;0,D13/$D$17*100,0)</f>
        <v>40.226466376314384</v>
      </c>
      <c r="F13" s="176">
        <f t="shared" ref="F13:F15" si="3">IF(D13&lt;&gt;0,(B13/D13)*100,0)</f>
        <v>119.49478388516155</v>
      </c>
      <c r="G13" s="184">
        <f>C13-E13</f>
        <v>5.2853366146708325</v>
      </c>
    </row>
    <row r="14" spans="1:7" s="16" customFormat="1" ht="17.100000000000001" customHeight="1" x14ac:dyDescent="0.25">
      <c r="A14" s="135" t="s">
        <v>128</v>
      </c>
      <c r="B14" s="175">
        <v>1738970</v>
      </c>
      <c r="C14" s="243">
        <f>IF($B$17&lt;&gt;0,B14/$B$17*100,0)</f>
        <v>24.707539524220344</v>
      </c>
      <c r="D14" s="188">
        <v>1776923</v>
      </c>
      <c r="E14" s="243">
        <f>IF($D$17&lt;&gt;0,D14/$D$17*100,0)</f>
        <v>26.66507499633471</v>
      </c>
      <c r="F14" s="176">
        <f t="shared" si="3"/>
        <v>97.864116790654407</v>
      </c>
      <c r="G14" s="184">
        <f>C14-E14</f>
        <v>-1.9575354721143654</v>
      </c>
    </row>
    <row r="15" spans="1:7" s="16" customFormat="1" ht="17.100000000000001" customHeight="1" thickBot="1" x14ac:dyDescent="0.3">
      <c r="A15" s="141" t="s">
        <v>157</v>
      </c>
      <c r="B15" s="181">
        <v>126522</v>
      </c>
      <c r="C15" s="244">
        <f>IF($B$17&lt;&gt;0,B15/$B$17*100,0)</f>
        <v>1.7976430390883142</v>
      </c>
      <c r="D15" s="189">
        <v>208803</v>
      </c>
      <c r="E15" s="244">
        <f>IF($D$17&lt;&gt;0,D15/$D$17*100,0)</f>
        <v>3.1333646165082425</v>
      </c>
      <c r="F15" s="182">
        <f t="shared" si="3"/>
        <v>60.593956983376671</v>
      </c>
      <c r="G15" s="185">
        <f>C15-E15</f>
        <v>-1.3357215774199283</v>
      </c>
    </row>
    <row r="16" spans="1:7" s="12" customFormat="1" ht="7.5" customHeight="1" thickTop="1" thickBot="1" x14ac:dyDescent="0.25">
      <c r="A16" s="145"/>
      <c r="B16" s="146"/>
      <c r="C16" s="146"/>
      <c r="D16" s="146"/>
      <c r="E16" s="147"/>
    </row>
    <row r="17" spans="1:7" ht="33.950000000000003" customHeight="1" thickTop="1" thickBot="1" x14ac:dyDescent="0.25">
      <c r="A17" s="172" t="s">
        <v>129</v>
      </c>
      <c r="B17" s="170">
        <f>SUM(B12:B15)</f>
        <v>7038216</v>
      </c>
      <c r="C17" s="186">
        <f>SUM(C12:C15)</f>
        <v>100</v>
      </c>
      <c r="D17" s="171">
        <f>SUM(D12:D15)</f>
        <v>6663859</v>
      </c>
      <c r="E17" s="186">
        <f>SUM(E12:E15)</f>
        <v>100.00000000000001</v>
      </c>
      <c r="F17" s="171">
        <f>IF(D17&lt;&gt;0,(B17/D17)*100,0)</f>
        <v>105.61772090315837</v>
      </c>
      <c r="G17" s="186" t="s">
        <v>130</v>
      </c>
    </row>
    <row r="18" spans="1:7" ht="13.5" thickTop="1" x14ac:dyDescent="0.2"/>
    <row r="19" spans="1:7" x14ac:dyDescent="0.2">
      <c r="D19" s="8"/>
    </row>
  </sheetData>
  <mergeCells count="10">
    <mergeCell ref="A1:A2"/>
    <mergeCell ref="B1:C1"/>
    <mergeCell ref="D1:E1"/>
    <mergeCell ref="F1:F2"/>
    <mergeCell ref="G1:G2"/>
    <mergeCell ref="A10:A11"/>
    <mergeCell ref="B10:C10"/>
    <mergeCell ref="D10:E10"/>
    <mergeCell ref="F10:F11"/>
    <mergeCell ref="G10:G11"/>
  </mergeCells>
  <pageMargins left="2.5590551181102366" right="1.4960629921259843" top="1.6141732283464567" bottom="0.78740157480314965" header="0.31496062992125984" footer="0.15748031496062992"/>
  <pageSetup paperSize="9" scale="91" orientation="landscape" horizontalDpi="4294967295" r:id="rId1"/>
  <headerFooter>
    <oddHeader>&amp;C&amp;"Verdana,Regular"TURISTIČKA ZAJEDNICA KVARNERA
&amp;"Verdana,Bold"
KOMERCIJALNI turistički promet&amp;"Verdana,Regular" na Kvarneru po vrstama smještaja
u&amp;"Verdana,Bold" &amp;"Verdana,Regular"razdoblju&amp;"Verdana,Bold" siječanj-srpanj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157"/>
  <sheetViews>
    <sheetView view="pageLayout" zoomScaleNormal="100" zoomScaleSheetLayoutView="100" workbookViewId="0">
      <selection activeCell="B2" sqref="B2:E2"/>
    </sheetView>
  </sheetViews>
  <sheetFormatPr defaultRowHeight="12.75" x14ac:dyDescent="0.2"/>
  <cols>
    <col min="1" max="1" width="35.42578125" style="17" customWidth="1"/>
    <col min="2" max="2" width="17.42578125" style="7" customWidth="1"/>
    <col min="3" max="5" width="16.140625" style="7" customWidth="1"/>
    <col min="6" max="16384" width="9.140625" style="12"/>
  </cols>
  <sheetData>
    <row r="1" spans="1:7" s="16" customFormat="1" ht="20.25" customHeight="1" thickTop="1" x14ac:dyDescent="0.25">
      <c r="A1" s="300" t="s">
        <v>144</v>
      </c>
      <c r="B1" s="131" t="s">
        <v>159</v>
      </c>
      <c r="C1" s="132"/>
      <c r="D1" s="157"/>
      <c r="E1" s="133"/>
    </row>
    <row r="2" spans="1:7" s="16" customFormat="1" ht="31.5" customHeight="1" thickBot="1" x14ac:dyDescent="0.3">
      <c r="A2" s="301"/>
      <c r="B2" s="230" t="s">
        <v>50</v>
      </c>
      <c r="C2" s="231" t="s">
        <v>51</v>
      </c>
      <c r="D2" s="238" t="s">
        <v>149</v>
      </c>
      <c r="E2" s="237" t="s">
        <v>150</v>
      </c>
    </row>
    <row r="3" spans="1:7" s="7" customFormat="1" ht="18.75" customHeight="1" thickTop="1" x14ac:dyDescent="0.2">
      <c r="A3" s="135" t="s">
        <v>145</v>
      </c>
      <c r="B3" s="136">
        <v>275662</v>
      </c>
      <c r="C3" s="137">
        <v>1654901</v>
      </c>
      <c r="D3" s="245">
        <f>IF($C$8&lt;&gt;0,C3/$C$8*100,0)</f>
        <v>23.513074904208679</v>
      </c>
      <c r="E3" s="224">
        <f>IF($B3&lt;&gt;0,$C3/$B3,0)</f>
        <v>6.0033700691426457</v>
      </c>
      <c r="F3" s="134"/>
      <c r="G3" s="9"/>
    </row>
    <row r="4" spans="1:7" s="7" customFormat="1" ht="18.75" customHeight="1" x14ac:dyDescent="0.2">
      <c r="A4" s="135" t="s">
        <v>146</v>
      </c>
      <c r="B4" s="136">
        <v>166977</v>
      </c>
      <c r="C4" s="137">
        <v>738981</v>
      </c>
      <c r="D4" s="245">
        <f>IF($C$8&lt;&gt;0,C4/$C$8*100,0)</f>
        <v>10.499549885937004</v>
      </c>
      <c r="E4" s="224">
        <f>IF($B4&lt;&gt;0,$C4/$B4,0)</f>
        <v>4.425645448175497</v>
      </c>
      <c r="F4" s="134"/>
      <c r="G4" s="9"/>
    </row>
    <row r="5" spans="1:7" ht="15.6" customHeight="1" x14ac:dyDescent="0.2">
      <c r="A5" s="135" t="s">
        <v>147</v>
      </c>
      <c r="B5" s="138">
        <v>626620</v>
      </c>
      <c r="C5" s="140">
        <v>3064444</v>
      </c>
      <c r="D5" s="245">
        <f>IF($C$8&lt;&gt;0,C5/$C$8*100,0)</f>
        <v>43.540067539842482</v>
      </c>
      <c r="E5" s="224">
        <f>IF($B5&lt;&gt;0,$C5/$B5,0)</f>
        <v>4.8904343940506205</v>
      </c>
    </row>
    <row r="6" spans="1:7" ht="15.6" customHeight="1" thickBot="1" x14ac:dyDescent="0.25">
      <c r="A6" s="141" t="s">
        <v>148</v>
      </c>
      <c r="B6" s="142">
        <v>317142</v>
      </c>
      <c r="C6" s="143">
        <v>1579890</v>
      </c>
      <c r="D6" s="246">
        <f>IF($C$8&lt;&gt;0,C6/$C$8*100,0)</f>
        <v>22.447307670011831</v>
      </c>
      <c r="E6" s="247">
        <f>IF($B6&lt;&gt;0,$C6/$B6,0)</f>
        <v>4.9816485990502679</v>
      </c>
    </row>
    <row r="7" spans="1:7" ht="7.5" customHeight="1" thickTop="1" thickBot="1" x14ac:dyDescent="0.25">
      <c r="A7" s="145"/>
      <c r="B7" s="146"/>
      <c r="C7" s="146"/>
      <c r="D7" s="146"/>
      <c r="E7" s="248"/>
    </row>
    <row r="8" spans="1:7" ht="17.100000000000001" customHeight="1" thickTop="1" thickBot="1" x14ac:dyDescent="0.25">
      <c r="A8" s="153" t="s">
        <v>151</v>
      </c>
      <c r="B8" s="154">
        <f>SUM(B3:B6)</f>
        <v>1386401</v>
      </c>
      <c r="C8" s="155">
        <f>SUM(C3:C6)</f>
        <v>7038216</v>
      </c>
      <c r="D8" s="158">
        <f>SUM(D3:D6)</f>
        <v>100</v>
      </c>
      <c r="E8" s="249">
        <f>IF($B8&lt;&gt;0,$C8/$B8,0)</f>
        <v>5.0766091484354092</v>
      </c>
    </row>
    <row r="9" spans="1:7" ht="13.5" thickTop="1" x14ac:dyDescent="0.2">
      <c r="B9" s="9"/>
      <c r="C9" s="9"/>
      <c r="D9" s="9"/>
      <c r="E9" s="9"/>
    </row>
    <row r="10" spans="1:7" x14ac:dyDescent="0.2">
      <c r="B10" s="9"/>
      <c r="C10" s="9"/>
      <c r="D10" s="9"/>
      <c r="E10" s="9"/>
    </row>
    <row r="11" spans="1:7" x14ac:dyDescent="0.2">
      <c r="B11" s="9"/>
      <c r="C11" s="9"/>
      <c r="D11" s="9"/>
      <c r="E11" s="9"/>
    </row>
    <row r="12" spans="1:7" x14ac:dyDescent="0.2">
      <c r="B12" s="9"/>
      <c r="C12" s="9"/>
      <c r="D12" s="9"/>
      <c r="E12" s="9"/>
    </row>
    <row r="13" spans="1:7" x14ac:dyDescent="0.2">
      <c r="B13" s="9"/>
      <c r="C13" s="9"/>
      <c r="D13" s="9"/>
      <c r="E13" s="9"/>
    </row>
    <row r="14" spans="1:7" x14ac:dyDescent="0.2">
      <c r="B14" s="9"/>
      <c r="C14" s="9"/>
      <c r="D14" s="9"/>
      <c r="E14" s="9"/>
    </row>
    <row r="15" spans="1:7" x14ac:dyDescent="0.2">
      <c r="B15" s="9"/>
      <c r="C15" s="9"/>
      <c r="D15" s="9"/>
      <c r="E15" s="9"/>
    </row>
    <row r="16" spans="1:7" x14ac:dyDescent="0.2">
      <c r="B16" s="9"/>
      <c r="C16" s="9"/>
      <c r="D16" s="9"/>
      <c r="E16" s="9"/>
    </row>
    <row r="17" spans="2:5" x14ac:dyDescent="0.2">
      <c r="B17" s="9"/>
      <c r="C17" s="9"/>
      <c r="D17" s="9"/>
      <c r="E17" s="9"/>
    </row>
    <row r="18" spans="2:5" x14ac:dyDescent="0.2">
      <c r="B18" s="9"/>
      <c r="C18" s="9"/>
      <c r="D18" s="9"/>
      <c r="E18" s="9"/>
    </row>
    <row r="19" spans="2:5" x14ac:dyDescent="0.2">
      <c r="B19" s="9"/>
      <c r="C19" s="9"/>
      <c r="D19" s="9"/>
      <c r="E19" s="9"/>
    </row>
    <row r="20" spans="2:5" x14ac:dyDescent="0.2">
      <c r="B20" s="9"/>
      <c r="C20" s="9"/>
      <c r="D20" s="9"/>
      <c r="E20" s="9"/>
    </row>
    <row r="21" spans="2:5" x14ac:dyDescent="0.2">
      <c r="B21" s="9"/>
      <c r="C21" s="9"/>
      <c r="D21" s="9"/>
      <c r="E21" s="9"/>
    </row>
    <row r="22" spans="2:5" x14ac:dyDescent="0.2">
      <c r="B22" s="9"/>
      <c r="C22" s="9"/>
      <c r="D22" s="9"/>
      <c r="E22" s="9"/>
    </row>
    <row r="23" spans="2:5" x14ac:dyDescent="0.2">
      <c r="B23" s="9"/>
      <c r="C23" s="9"/>
      <c r="D23" s="9"/>
      <c r="E23" s="9"/>
    </row>
    <row r="24" spans="2:5" x14ac:dyDescent="0.2">
      <c r="B24" s="9"/>
      <c r="C24" s="9"/>
      <c r="D24" s="9"/>
      <c r="E24" s="9"/>
    </row>
    <row r="25" spans="2:5" x14ac:dyDescent="0.2">
      <c r="B25" s="9"/>
      <c r="C25" s="9"/>
      <c r="D25" s="9"/>
      <c r="E25" s="9"/>
    </row>
    <row r="26" spans="2:5" x14ac:dyDescent="0.2">
      <c r="B26" s="9"/>
      <c r="C26" s="9"/>
      <c r="D26" s="9"/>
      <c r="E26" s="9"/>
    </row>
    <row r="27" spans="2:5" x14ac:dyDescent="0.2">
      <c r="B27" s="9"/>
      <c r="C27" s="9"/>
      <c r="D27" s="9"/>
      <c r="E27" s="9"/>
    </row>
    <row r="28" spans="2:5" x14ac:dyDescent="0.2">
      <c r="B28" s="9"/>
      <c r="C28" s="9"/>
      <c r="D28" s="9"/>
      <c r="E28" s="9"/>
    </row>
    <row r="29" spans="2:5" x14ac:dyDescent="0.2">
      <c r="B29" s="9"/>
      <c r="C29" s="9"/>
      <c r="D29" s="9"/>
      <c r="E29" s="9"/>
    </row>
    <row r="30" spans="2:5" x14ac:dyDescent="0.2">
      <c r="B30" s="9"/>
      <c r="C30" s="9"/>
      <c r="D30" s="9"/>
      <c r="E30" s="9"/>
    </row>
    <row r="31" spans="2:5" x14ac:dyDescent="0.2">
      <c r="B31" s="9"/>
      <c r="C31" s="9"/>
      <c r="D31" s="9"/>
      <c r="E31" s="9"/>
    </row>
    <row r="32" spans="2:5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  <c r="E34" s="9"/>
    </row>
    <row r="35" spans="2:5" x14ac:dyDescent="0.2">
      <c r="B35" s="9"/>
      <c r="C35" s="9"/>
      <c r="D35" s="9"/>
      <c r="E35" s="9"/>
    </row>
    <row r="36" spans="2:5" x14ac:dyDescent="0.2">
      <c r="B36" s="9"/>
      <c r="C36" s="9"/>
      <c r="D36" s="9"/>
      <c r="E36" s="9"/>
    </row>
    <row r="37" spans="2:5" x14ac:dyDescent="0.2">
      <c r="B37" s="9"/>
      <c r="C37" s="9"/>
      <c r="D37" s="9"/>
      <c r="E37" s="9"/>
    </row>
    <row r="38" spans="2:5" x14ac:dyDescent="0.2">
      <c r="B38" s="9"/>
      <c r="C38" s="9"/>
      <c r="D38" s="9"/>
      <c r="E38" s="9"/>
    </row>
    <row r="39" spans="2:5" x14ac:dyDescent="0.2">
      <c r="B39" s="9"/>
      <c r="C39" s="9"/>
      <c r="D39" s="9"/>
      <c r="E39" s="9"/>
    </row>
    <row r="40" spans="2:5" x14ac:dyDescent="0.2">
      <c r="B40" s="9"/>
      <c r="C40" s="9"/>
      <c r="D40" s="9"/>
      <c r="E40" s="9"/>
    </row>
    <row r="41" spans="2:5" x14ac:dyDescent="0.2">
      <c r="B41" s="9"/>
      <c r="C41" s="9"/>
      <c r="D41" s="9"/>
      <c r="E41" s="9"/>
    </row>
    <row r="42" spans="2:5" x14ac:dyDescent="0.2">
      <c r="B42" s="9"/>
      <c r="C42" s="9"/>
      <c r="D42" s="9"/>
      <c r="E42" s="9"/>
    </row>
    <row r="43" spans="2:5" x14ac:dyDescent="0.2">
      <c r="B43" s="9"/>
      <c r="C43" s="9"/>
      <c r="D43" s="9"/>
      <c r="E43" s="9"/>
    </row>
    <row r="44" spans="2:5" x14ac:dyDescent="0.2">
      <c r="B44" s="9"/>
      <c r="C44" s="9"/>
      <c r="D44" s="9"/>
      <c r="E44" s="9"/>
    </row>
    <row r="45" spans="2:5" x14ac:dyDescent="0.2">
      <c r="B45" s="9"/>
      <c r="C45" s="9"/>
      <c r="D45" s="9"/>
      <c r="E45" s="9"/>
    </row>
    <row r="46" spans="2:5" x14ac:dyDescent="0.2">
      <c r="B46" s="9"/>
      <c r="C46" s="9"/>
      <c r="D46" s="9"/>
      <c r="E46" s="9"/>
    </row>
    <row r="47" spans="2:5" x14ac:dyDescent="0.2">
      <c r="B47" s="9"/>
      <c r="C47" s="9"/>
      <c r="D47" s="9"/>
      <c r="E47" s="9"/>
    </row>
    <row r="48" spans="2:5" x14ac:dyDescent="0.2">
      <c r="B48" s="9"/>
      <c r="C48" s="9"/>
      <c r="D48" s="9"/>
      <c r="E48" s="9"/>
    </row>
    <row r="49" spans="2:5" x14ac:dyDescent="0.2">
      <c r="B49" s="9"/>
      <c r="C49" s="9"/>
      <c r="D49" s="9"/>
      <c r="E49" s="9"/>
    </row>
    <row r="50" spans="2:5" x14ac:dyDescent="0.2">
      <c r="B50" s="9"/>
      <c r="C50" s="9"/>
      <c r="D50" s="9"/>
      <c r="E50" s="9"/>
    </row>
    <row r="51" spans="2:5" x14ac:dyDescent="0.2">
      <c r="B51" s="9"/>
      <c r="C51" s="9"/>
      <c r="D51" s="9"/>
      <c r="E51" s="9"/>
    </row>
    <row r="52" spans="2:5" x14ac:dyDescent="0.2">
      <c r="B52" s="9"/>
      <c r="C52" s="9"/>
      <c r="D52" s="9"/>
      <c r="E52" s="9"/>
    </row>
    <row r="53" spans="2:5" x14ac:dyDescent="0.2">
      <c r="B53" s="9"/>
      <c r="C53" s="9"/>
      <c r="D53" s="9"/>
      <c r="E53" s="9"/>
    </row>
    <row r="54" spans="2:5" x14ac:dyDescent="0.2">
      <c r="B54" s="9"/>
      <c r="C54" s="9"/>
      <c r="D54" s="9"/>
      <c r="E54" s="9"/>
    </row>
    <row r="55" spans="2:5" x14ac:dyDescent="0.2">
      <c r="B55" s="9"/>
      <c r="C55" s="9"/>
      <c r="D55" s="9"/>
      <c r="E55" s="9"/>
    </row>
    <row r="56" spans="2:5" x14ac:dyDescent="0.2">
      <c r="B56" s="9"/>
      <c r="C56" s="9"/>
      <c r="D56" s="9"/>
      <c r="E56" s="9"/>
    </row>
    <row r="57" spans="2:5" x14ac:dyDescent="0.2">
      <c r="B57" s="9"/>
      <c r="C57" s="9"/>
      <c r="D57" s="9"/>
      <c r="E57" s="9"/>
    </row>
    <row r="58" spans="2:5" x14ac:dyDescent="0.2">
      <c r="B58" s="9"/>
      <c r="C58" s="9"/>
      <c r="D58" s="9"/>
      <c r="E58" s="9"/>
    </row>
    <row r="59" spans="2:5" x14ac:dyDescent="0.2">
      <c r="B59" s="9"/>
      <c r="C59" s="9"/>
      <c r="D59" s="9"/>
      <c r="E59" s="9"/>
    </row>
    <row r="60" spans="2:5" x14ac:dyDescent="0.2">
      <c r="B60" s="9"/>
      <c r="C60" s="9"/>
      <c r="D60" s="9"/>
      <c r="E60" s="9"/>
    </row>
    <row r="61" spans="2:5" x14ac:dyDescent="0.2">
      <c r="B61" s="9"/>
      <c r="C61" s="9"/>
      <c r="D61" s="9"/>
      <c r="E61" s="9"/>
    </row>
    <row r="62" spans="2:5" x14ac:dyDescent="0.2">
      <c r="B62" s="9"/>
      <c r="C62" s="9"/>
      <c r="D62" s="9"/>
      <c r="E62" s="9"/>
    </row>
    <row r="63" spans="2:5" x14ac:dyDescent="0.2">
      <c r="B63" s="9"/>
      <c r="C63" s="9"/>
      <c r="D63" s="9"/>
      <c r="E63" s="9"/>
    </row>
    <row r="64" spans="2:5" x14ac:dyDescent="0.2">
      <c r="B64" s="9"/>
      <c r="C64" s="9"/>
      <c r="D64" s="9"/>
      <c r="E64" s="9"/>
    </row>
    <row r="65" spans="2:5" x14ac:dyDescent="0.2">
      <c r="B65" s="9"/>
      <c r="C65" s="9"/>
      <c r="D65" s="9"/>
      <c r="E65" s="9"/>
    </row>
    <row r="66" spans="2:5" x14ac:dyDescent="0.2">
      <c r="B66" s="9"/>
      <c r="C66" s="9"/>
      <c r="D66" s="9"/>
      <c r="E66" s="9"/>
    </row>
    <row r="67" spans="2:5" x14ac:dyDescent="0.2">
      <c r="B67" s="9"/>
      <c r="C67" s="9"/>
      <c r="D67" s="9"/>
      <c r="E67" s="9"/>
    </row>
    <row r="68" spans="2:5" x14ac:dyDescent="0.2">
      <c r="B68" s="9"/>
      <c r="C68" s="9"/>
      <c r="D68" s="9"/>
      <c r="E68" s="9"/>
    </row>
    <row r="69" spans="2:5" x14ac:dyDescent="0.2">
      <c r="B69" s="9"/>
      <c r="C69" s="9"/>
      <c r="D69" s="9"/>
      <c r="E69" s="9"/>
    </row>
    <row r="70" spans="2:5" x14ac:dyDescent="0.2">
      <c r="B70" s="9"/>
      <c r="C70" s="9"/>
      <c r="D70" s="9"/>
      <c r="E70" s="9"/>
    </row>
    <row r="71" spans="2:5" x14ac:dyDescent="0.2">
      <c r="B71" s="9"/>
      <c r="C71" s="9"/>
      <c r="D71" s="9"/>
      <c r="E71" s="9"/>
    </row>
    <row r="72" spans="2:5" x14ac:dyDescent="0.2">
      <c r="B72" s="9"/>
      <c r="C72" s="9"/>
      <c r="D72" s="9"/>
      <c r="E72" s="9"/>
    </row>
    <row r="73" spans="2:5" x14ac:dyDescent="0.2">
      <c r="B73" s="9"/>
      <c r="C73" s="9"/>
      <c r="D73" s="9"/>
      <c r="E73" s="9"/>
    </row>
    <row r="74" spans="2:5" x14ac:dyDescent="0.2">
      <c r="B74" s="9"/>
      <c r="C74" s="9"/>
      <c r="D74" s="9"/>
      <c r="E74" s="9"/>
    </row>
    <row r="75" spans="2:5" x14ac:dyDescent="0.2">
      <c r="B75" s="9"/>
      <c r="C75" s="9"/>
      <c r="D75" s="9"/>
      <c r="E75" s="9"/>
    </row>
    <row r="76" spans="2:5" x14ac:dyDescent="0.2">
      <c r="B76" s="9"/>
      <c r="C76" s="9"/>
      <c r="D76" s="9"/>
      <c r="E76" s="9"/>
    </row>
    <row r="77" spans="2:5" x14ac:dyDescent="0.2">
      <c r="B77" s="9"/>
      <c r="C77" s="9"/>
      <c r="D77" s="9"/>
      <c r="E77" s="9"/>
    </row>
    <row r="78" spans="2:5" x14ac:dyDescent="0.2">
      <c r="B78" s="9"/>
      <c r="C78" s="9"/>
      <c r="D78" s="9"/>
      <c r="E78" s="9"/>
    </row>
    <row r="79" spans="2:5" x14ac:dyDescent="0.2">
      <c r="B79" s="9"/>
      <c r="C79" s="9"/>
      <c r="D79" s="9"/>
      <c r="E79" s="9"/>
    </row>
    <row r="80" spans="2:5" x14ac:dyDescent="0.2">
      <c r="B80" s="9"/>
      <c r="C80" s="9"/>
      <c r="D80" s="9"/>
      <c r="E80" s="9"/>
    </row>
    <row r="81" spans="2:5" x14ac:dyDescent="0.2">
      <c r="B81" s="9"/>
      <c r="C81" s="9"/>
      <c r="D81" s="9"/>
      <c r="E81" s="9"/>
    </row>
    <row r="82" spans="2:5" x14ac:dyDescent="0.2">
      <c r="B82" s="9"/>
      <c r="C82" s="9"/>
      <c r="D82" s="9"/>
      <c r="E82" s="9"/>
    </row>
    <row r="83" spans="2:5" x14ac:dyDescent="0.2">
      <c r="B83" s="9"/>
      <c r="C83" s="9"/>
      <c r="D83" s="9"/>
      <c r="E83" s="9"/>
    </row>
    <row r="84" spans="2:5" x14ac:dyDescent="0.2">
      <c r="B84" s="9"/>
      <c r="C84" s="9"/>
      <c r="D84" s="9"/>
      <c r="E84" s="9"/>
    </row>
    <row r="85" spans="2:5" x14ac:dyDescent="0.2">
      <c r="B85" s="9"/>
      <c r="C85" s="9"/>
      <c r="D85" s="9"/>
      <c r="E85" s="9"/>
    </row>
    <row r="86" spans="2:5" x14ac:dyDescent="0.2">
      <c r="B86" s="9"/>
      <c r="C86" s="9"/>
      <c r="D86" s="9"/>
      <c r="E86" s="9"/>
    </row>
    <row r="87" spans="2:5" x14ac:dyDescent="0.2">
      <c r="B87" s="9"/>
      <c r="C87" s="9"/>
      <c r="D87" s="9"/>
      <c r="E87" s="9"/>
    </row>
    <row r="88" spans="2:5" x14ac:dyDescent="0.2">
      <c r="B88" s="9"/>
      <c r="C88" s="9"/>
      <c r="D88" s="9"/>
      <c r="E88" s="9"/>
    </row>
    <row r="89" spans="2:5" x14ac:dyDescent="0.2">
      <c r="B89" s="9"/>
      <c r="C89" s="9"/>
      <c r="D89" s="9"/>
      <c r="E89" s="9"/>
    </row>
    <row r="90" spans="2:5" x14ac:dyDescent="0.2">
      <c r="B90" s="9"/>
      <c r="C90" s="9"/>
      <c r="D90" s="9"/>
      <c r="E90" s="9"/>
    </row>
    <row r="91" spans="2:5" x14ac:dyDescent="0.2">
      <c r="B91" s="9"/>
      <c r="C91" s="9"/>
      <c r="D91" s="9"/>
      <c r="E91" s="9"/>
    </row>
    <row r="92" spans="2:5" x14ac:dyDescent="0.2">
      <c r="B92" s="9"/>
      <c r="C92" s="9"/>
      <c r="D92" s="9"/>
      <c r="E92" s="9"/>
    </row>
    <row r="93" spans="2:5" x14ac:dyDescent="0.2">
      <c r="B93" s="9"/>
      <c r="C93" s="9"/>
      <c r="D93" s="9"/>
      <c r="E93" s="9"/>
    </row>
    <row r="94" spans="2:5" x14ac:dyDescent="0.2">
      <c r="B94" s="9"/>
      <c r="C94" s="9"/>
      <c r="D94" s="9"/>
      <c r="E94" s="9"/>
    </row>
    <row r="95" spans="2:5" x14ac:dyDescent="0.2">
      <c r="B95" s="9"/>
      <c r="C95" s="9"/>
      <c r="D95" s="9"/>
      <c r="E95" s="9"/>
    </row>
    <row r="96" spans="2:5" x14ac:dyDescent="0.2">
      <c r="B96" s="9"/>
      <c r="C96" s="9"/>
      <c r="D96" s="9"/>
      <c r="E96" s="9"/>
    </row>
    <row r="97" spans="2:5" x14ac:dyDescent="0.2">
      <c r="B97" s="9"/>
      <c r="C97" s="9"/>
      <c r="D97" s="9"/>
      <c r="E97" s="9"/>
    </row>
    <row r="98" spans="2:5" x14ac:dyDescent="0.2">
      <c r="B98" s="9"/>
      <c r="C98" s="9"/>
      <c r="D98" s="9"/>
      <c r="E98" s="9"/>
    </row>
    <row r="99" spans="2:5" x14ac:dyDescent="0.2">
      <c r="B99" s="9"/>
      <c r="C99" s="9"/>
      <c r="D99" s="9"/>
      <c r="E99" s="9"/>
    </row>
    <row r="100" spans="2:5" x14ac:dyDescent="0.2">
      <c r="B100" s="9"/>
      <c r="C100" s="9"/>
      <c r="D100" s="9"/>
      <c r="E100" s="9"/>
    </row>
    <row r="101" spans="2:5" x14ac:dyDescent="0.2">
      <c r="B101" s="9"/>
      <c r="C101" s="9"/>
      <c r="D101" s="9"/>
      <c r="E101" s="9"/>
    </row>
    <row r="102" spans="2:5" x14ac:dyDescent="0.2">
      <c r="B102" s="9"/>
      <c r="C102" s="9"/>
      <c r="D102" s="9"/>
      <c r="E102" s="9"/>
    </row>
    <row r="103" spans="2:5" x14ac:dyDescent="0.2">
      <c r="B103" s="9"/>
      <c r="C103" s="9"/>
      <c r="D103" s="9"/>
      <c r="E103" s="9"/>
    </row>
    <row r="104" spans="2:5" x14ac:dyDescent="0.2">
      <c r="B104" s="9"/>
      <c r="C104" s="9"/>
      <c r="D104" s="9"/>
      <c r="E104" s="9"/>
    </row>
    <row r="105" spans="2:5" x14ac:dyDescent="0.2">
      <c r="B105" s="9"/>
      <c r="C105" s="9"/>
      <c r="D105" s="9"/>
      <c r="E105" s="9"/>
    </row>
    <row r="106" spans="2:5" x14ac:dyDescent="0.2">
      <c r="B106" s="9"/>
      <c r="C106" s="9"/>
      <c r="D106" s="9"/>
      <c r="E106" s="9"/>
    </row>
    <row r="107" spans="2:5" x14ac:dyDescent="0.2">
      <c r="B107" s="9"/>
      <c r="C107" s="9"/>
      <c r="D107" s="9"/>
      <c r="E107" s="9"/>
    </row>
    <row r="108" spans="2:5" x14ac:dyDescent="0.2">
      <c r="B108" s="9"/>
      <c r="C108" s="9"/>
      <c r="D108" s="9"/>
      <c r="E108" s="9"/>
    </row>
    <row r="109" spans="2:5" x14ac:dyDescent="0.2">
      <c r="B109" s="9"/>
      <c r="C109" s="9"/>
      <c r="D109" s="9"/>
      <c r="E109" s="9"/>
    </row>
    <row r="110" spans="2:5" x14ac:dyDescent="0.2">
      <c r="B110" s="9"/>
      <c r="C110" s="9"/>
      <c r="D110" s="9"/>
      <c r="E110" s="9"/>
    </row>
    <row r="111" spans="2:5" x14ac:dyDescent="0.2">
      <c r="B111" s="9"/>
      <c r="C111" s="9"/>
      <c r="D111" s="9"/>
      <c r="E111" s="9"/>
    </row>
    <row r="112" spans="2:5" x14ac:dyDescent="0.2">
      <c r="B112" s="9"/>
      <c r="C112" s="9"/>
      <c r="D112" s="9"/>
      <c r="E112" s="9"/>
    </row>
    <row r="113" spans="2:5" x14ac:dyDescent="0.2">
      <c r="B113" s="9"/>
      <c r="C113" s="9"/>
      <c r="D113" s="9"/>
      <c r="E113" s="9"/>
    </row>
    <row r="114" spans="2:5" x14ac:dyDescent="0.2">
      <c r="B114" s="9"/>
      <c r="C114" s="9"/>
      <c r="D114" s="9"/>
      <c r="E114" s="9"/>
    </row>
    <row r="115" spans="2:5" x14ac:dyDescent="0.2">
      <c r="B115" s="9"/>
      <c r="C115" s="9"/>
      <c r="D115" s="9"/>
      <c r="E115" s="9"/>
    </row>
    <row r="116" spans="2:5" x14ac:dyDescent="0.2">
      <c r="B116" s="9"/>
      <c r="C116" s="9"/>
      <c r="D116" s="9"/>
      <c r="E116" s="9"/>
    </row>
    <row r="117" spans="2:5" x14ac:dyDescent="0.2">
      <c r="B117" s="9"/>
      <c r="C117" s="9"/>
      <c r="D117" s="9"/>
      <c r="E117" s="9"/>
    </row>
    <row r="118" spans="2:5" x14ac:dyDescent="0.2">
      <c r="B118" s="9"/>
      <c r="C118" s="9"/>
      <c r="D118" s="9"/>
      <c r="E118" s="9"/>
    </row>
    <row r="119" spans="2:5" x14ac:dyDescent="0.2">
      <c r="B119" s="9"/>
      <c r="C119" s="9"/>
      <c r="D119" s="9"/>
      <c r="E119" s="9"/>
    </row>
    <row r="120" spans="2:5" x14ac:dyDescent="0.2">
      <c r="B120" s="9"/>
      <c r="C120" s="9"/>
      <c r="D120" s="9"/>
      <c r="E120" s="9"/>
    </row>
    <row r="121" spans="2:5" x14ac:dyDescent="0.2">
      <c r="B121" s="9"/>
      <c r="C121" s="9"/>
      <c r="D121" s="9"/>
      <c r="E121" s="9"/>
    </row>
    <row r="122" spans="2:5" x14ac:dyDescent="0.2">
      <c r="B122" s="9"/>
      <c r="C122" s="9"/>
      <c r="D122" s="9"/>
      <c r="E122" s="9"/>
    </row>
    <row r="123" spans="2:5" x14ac:dyDescent="0.2">
      <c r="B123" s="9"/>
      <c r="C123" s="9"/>
      <c r="D123" s="9"/>
      <c r="E123" s="9"/>
    </row>
    <row r="124" spans="2:5" x14ac:dyDescent="0.2">
      <c r="B124" s="9"/>
      <c r="C124" s="9"/>
      <c r="D124" s="9"/>
      <c r="E124" s="9"/>
    </row>
    <row r="125" spans="2:5" x14ac:dyDescent="0.2">
      <c r="B125" s="9"/>
      <c r="C125" s="9"/>
      <c r="D125" s="9"/>
      <c r="E125" s="9"/>
    </row>
    <row r="126" spans="2:5" x14ac:dyDescent="0.2">
      <c r="B126" s="9"/>
      <c r="C126" s="9"/>
      <c r="D126" s="9"/>
      <c r="E126" s="9"/>
    </row>
    <row r="127" spans="2:5" x14ac:dyDescent="0.2">
      <c r="B127" s="9"/>
      <c r="C127" s="9"/>
      <c r="D127" s="9"/>
      <c r="E127" s="9"/>
    </row>
    <row r="128" spans="2:5" x14ac:dyDescent="0.2">
      <c r="B128" s="9"/>
      <c r="C128" s="9"/>
      <c r="D128" s="9"/>
      <c r="E128" s="9"/>
    </row>
    <row r="129" spans="2:5" x14ac:dyDescent="0.2">
      <c r="B129" s="9"/>
      <c r="C129" s="9"/>
      <c r="D129" s="9"/>
      <c r="E129" s="9"/>
    </row>
    <row r="130" spans="2:5" x14ac:dyDescent="0.2">
      <c r="B130" s="9"/>
      <c r="C130" s="9"/>
      <c r="D130" s="9"/>
      <c r="E130" s="9"/>
    </row>
    <row r="131" spans="2:5" x14ac:dyDescent="0.2">
      <c r="B131" s="9"/>
      <c r="C131" s="9"/>
      <c r="D131" s="9"/>
      <c r="E131" s="9"/>
    </row>
    <row r="132" spans="2:5" x14ac:dyDescent="0.2">
      <c r="B132" s="9"/>
      <c r="C132" s="9"/>
      <c r="D132" s="9"/>
      <c r="E132" s="9"/>
    </row>
    <row r="133" spans="2:5" x14ac:dyDescent="0.2">
      <c r="B133" s="9"/>
      <c r="C133" s="9"/>
      <c r="D133" s="9"/>
      <c r="E133" s="9"/>
    </row>
    <row r="134" spans="2:5" x14ac:dyDescent="0.2">
      <c r="B134" s="9"/>
      <c r="C134" s="9"/>
      <c r="D134" s="9"/>
      <c r="E134" s="9"/>
    </row>
    <row r="135" spans="2:5" x14ac:dyDescent="0.2">
      <c r="B135" s="9"/>
      <c r="C135" s="9"/>
      <c r="D135" s="9"/>
      <c r="E135" s="9"/>
    </row>
    <row r="136" spans="2:5" x14ac:dyDescent="0.2">
      <c r="B136" s="9"/>
      <c r="C136" s="9"/>
      <c r="D136" s="9"/>
      <c r="E136" s="9"/>
    </row>
    <row r="137" spans="2:5" x14ac:dyDescent="0.2">
      <c r="B137" s="9"/>
      <c r="C137" s="9"/>
      <c r="D137" s="9"/>
      <c r="E137" s="9"/>
    </row>
    <row r="138" spans="2:5" x14ac:dyDescent="0.2">
      <c r="B138" s="9"/>
      <c r="C138" s="9"/>
      <c r="D138" s="9"/>
      <c r="E138" s="9"/>
    </row>
    <row r="139" spans="2:5" x14ac:dyDescent="0.2">
      <c r="B139" s="9"/>
      <c r="C139" s="9"/>
      <c r="D139" s="9"/>
      <c r="E139" s="9"/>
    </row>
    <row r="140" spans="2:5" x14ac:dyDescent="0.2">
      <c r="B140" s="9"/>
      <c r="C140" s="9"/>
      <c r="D140" s="9"/>
      <c r="E140" s="9"/>
    </row>
    <row r="141" spans="2:5" x14ac:dyDescent="0.2">
      <c r="B141" s="9"/>
      <c r="C141" s="9"/>
      <c r="D141" s="9"/>
      <c r="E141" s="9"/>
    </row>
    <row r="142" spans="2:5" x14ac:dyDescent="0.2">
      <c r="B142" s="9"/>
      <c r="C142" s="9"/>
      <c r="D142" s="9"/>
      <c r="E142" s="9"/>
    </row>
    <row r="143" spans="2:5" x14ac:dyDescent="0.2">
      <c r="B143" s="9"/>
      <c r="C143" s="9"/>
      <c r="D143" s="9"/>
      <c r="E143" s="9"/>
    </row>
    <row r="144" spans="2:5" x14ac:dyDescent="0.2">
      <c r="B144" s="9"/>
      <c r="C144" s="9"/>
      <c r="D144" s="9"/>
      <c r="E144" s="9"/>
    </row>
    <row r="145" spans="2:5" x14ac:dyDescent="0.2">
      <c r="B145" s="9"/>
      <c r="C145" s="9"/>
      <c r="D145" s="9"/>
      <c r="E145" s="9"/>
    </row>
    <row r="146" spans="2:5" x14ac:dyDescent="0.2">
      <c r="B146" s="9"/>
      <c r="C146" s="9"/>
      <c r="D146" s="9"/>
      <c r="E146" s="9"/>
    </row>
    <row r="147" spans="2:5" x14ac:dyDescent="0.2">
      <c r="B147" s="9"/>
      <c r="C147" s="9"/>
      <c r="D147" s="9"/>
      <c r="E147" s="9"/>
    </row>
    <row r="148" spans="2:5" x14ac:dyDescent="0.2">
      <c r="B148" s="9"/>
      <c r="C148" s="9"/>
      <c r="D148" s="9"/>
      <c r="E148" s="9"/>
    </row>
    <row r="149" spans="2:5" x14ac:dyDescent="0.2">
      <c r="B149" s="9"/>
      <c r="C149" s="9"/>
      <c r="D149" s="9"/>
      <c r="E149" s="9"/>
    </row>
    <row r="150" spans="2:5" x14ac:dyDescent="0.2">
      <c r="B150" s="9"/>
      <c r="C150" s="9"/>
      <c r="D150" s="9"/>
      <c r="E150" s="9"/>
    </row>
    <row r="151" spans="2:5" x14ac:dyDescent="0.2">
      <c r="B151" s="9"/>
      <c r="C151" s="9"/>
      <c r="D151" s="9"/>
      <c r="E151" s="9"/>
    </row>
    <row r="152" spans="2:5" x14ac:dyDescent="0.2">
      <c r="B152" s="9"/>
      <c r="C152" s="9"/>
      <c r="D152" s="9"/>
      <c r="E152" s="9"/>
    </row>
    <row r="153" spans="2:5" x14ac:dyDescent="0.2">
      <c r="B153" s="9"/>
      <c r="C153" s="9"/>
      <c r="D153" s="9"/>
      <c r="E153" s="9"/>
    </row>
    <row r="154" spans="2:5" x14ac:dyDescent="0.2">
      <c r="B154" s="9"/>
      <c r="C154" s="9"/>
      <c r="D154" s="9"/>
      <c r="E154" s="9"/>
    </row>
    <row r="155" spans="2:5" x14ac:dyDescent="0.2">
      <c r="B155" s="9"/>
      <c r="C155" s="9"/>
      <c r="D155" s="9"/>
      <c r="E155" s="9"/>
    </row>
    <row r="156" spans="2:5" x14ac:dyDescent="0.2">
      <c r="B156" s="9"/>
      <c r="C156" s="9"/>
      <c r="D156" s="9"/>
      <c r="E156" s="9"/>
    </row>
    <row r="157" spans="2:5" x14ac:dyDescent="0.2">
      <c r="B157" s="9"/>
      <c r="C157" s="9"/>
      <c r="D157" s="9"/>
      <c r="E157" s="9"/>
    </row>
  </sheetData>
  <mergeCells count="1">
    <mergeCell ref="A1:A2"/>
  </mergeCells>
  <pageMargins left="0.82677165354330717" right="0.82677165354330717" top="1.4666666666666666" bottom="0.35433070866141736" header="0.11811023622047245" footer="0.31496062992125984"/>
  <pageSetup paperSize="9" scale="83" orientation="portrait" horizontalDpi="300" verticalDpi="300" r:id="rId1"/>
  <headerFooter>
    <oddHeader>&amp;C&amp;"Verdana,Regular"TURISTIČKA ZAJEDNICA KVARNERA
&amp;"Verdana,Bold"KOMERCIJALNI turistički promet&amp;"Verdana,Regular" na Kvarneru po dobnim skupinama
u razdoblju &amp;"Verdana,Bold"siječanj-srpanj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56"/>
  <sheetViews>
    <sheetView view="pageLayout" zoomScaleNormal="100" zoomScaleSheetLayoutView="100" workbookViewId="0">
      <selection activeCell="E63" sqref="E63"/>
    </sheetView>
  </sheetViews>
  <sheetFormatPr defaultColWidth="0.85546875" defaultRowHeight="12.75" x14ac:dyDescent="0.2"/>
  <cols>
    <col min="1" max="1" width="25.140625" style="17" customWidth="1"/>
    <col min="2" max="2" width="19.7109375" style="17" customWidth="1"/>
    <col min="3" max="3" width="17.42578125" style="7" customWidth="1"/>
    <col min="4" max="4" width="16.140625" style="7" customWidth="1"/>
    <col min="5" max="5" width="11" style="288" customWidth="1"/>
    <col min="6" max="6" width="9.5703125" style="288" customWidth="1"/>
    <col min="7" max="7" width="17.42578125" style="7" customWidth="1"/>
    <col min="8" max="8" width="16.140625" style="7" customWidth="1"/>
    <col min="9" max="9" width="11" style="288" customWidth="1"/>
    <col min="10" max="10" width="9.5703125" style="288" customWidth="1"/>
    <col min="11" max="11" width="9.140625" style="12" customWidth="1"/>
    <col min="12" max="16384" width="0.85546875" style="12"/>
  </cols>
  <sheetData>
    <row r="1" spans="1:12" s="16" customFormat="1" ht="20.25" customHeight="1" thickTop="1" x14ac:dyDescent="0.25">
      <c r="A1" s="300" t="s">
        <v>158</v>
      </c>
      <c r="B1" s="300" t="s">
        <v>166</v>
      </c>
      <c r="C1" s="131" t="s">
        <v>159</v>
      </c>
      <c r="D1" s="132"/>
      <c r="E1" s="273"/>
      <c r="F1" s="250"/>
      <c r="G1" s="131" t="s">
        <v>131</v>
      </c>
      <c r="H1" s="132"/>
      <c r="I1" s="273"/>
      <c r="J1" s="250"/>
    </row>
    <row r="2" spans="1:12" s="16" customFormat="1" ht="41.25" customHeight="1" thickBot="1" x14ac:dyDescent="0.3">
      <c r="A2" s="301"/>
      <c r="B2" s="301"/>
      <c r="C2" s="230" t="s">
        <v>50</v>
      </c>
      <c r="D2" s="231" t="s">
        <v>51</v>
      </c>
      <c r="E2" s="274" t="s">
        <v>172</v>
      </c>
      <c r="F2" s="232" t="s">
        <v>150</v>
      </c>
      <c r="G2" s="230" t="s">
        <v>50</v>
      </c>
      <c r="H2" s="231" t="s">
        <v>51</v>
      </c>
      <c r="I2" s="274" t="s">
        <v>172</v>
      </c>
      <c r="J2" s="232" t="s">
        <v>150</v>
      </c>
    </row>
    <row r="3" spans="1:12" s="7" customFormat="1" ht="18.75" customHeight="1" thickTop="1" x14ac:dyDescent="0.2">
      <c r="A3" s="313" t="s">
        <v>9</v>
      </c>
      <c r="B3" s="277" t="s">
        <v>126</v>
      </c>
      <c r="C3" s="278">
        <v>237059</v>
      </c>
      <c r="D3" s="279">
        <v>665266</v>
      </c>
      <c r="E3" s="280">
        <f>IF($D$7&lt;&gt;0,D3/$D$7*100,0)</f>
        <v>67.275783120833594</v>
      </c>
      <c r="F3" s="281">
        <f>IF(C3&lt;&gt;0,D3/C3,0)</f>
        <v>2.8063309134013052</v>
      </c>
      <c r="G3" s="278">
        <v>242851</v>
      </c>
      <c r="H3" s="279">
        <v>686118</v>
      </c>
      <c r="I3" s="280">
        <f>IF($H$7&lt;&gt;0,H3/$H$7*100,0)</f>
        <v>70.786283853701875</v>
      </c>
      <c r="J3" s="281">
        <f>IF($G3&lt;&gt;0,$H3/$G3,0)</f>
        <v>2.8252632272463361</v>
      </c>
      <c r="K3" s="134"/>
      <c r="L3" s="9"/>
    </row>
    <row r="4" spans="1:12" s="7" customFormat="1" ht="18.75" customHeight="1" x14ac:dyDescent="0.2">
      <c r="A4" s="314"/>
      <c r="B4" s="135" t="s">
        <v>127</v>
      </c>
      <c r="C4" s="136">
        <v>53522</v>
      </c>
      <c r="D4" s="137">
        <v>270689</v>
      </c>
      <c r="E4" s="245">
        <f t="shared" ref="E4:E6" si="0">IF($D$7&lt;&gt;0,D4/$D$7*100,0)</f>
        <v>27.373733900718399</v>
      </c>
      <c r="F4" s="224">
        <f t="shared" ref="F4:F61" si="1">IF(C4&lt;&gt;0,D4/C4,0)</f>
        <v>5.0575277455999403</v>
      </c>
      <c r="G4" s="136">
        <v>43811</v>
      </c>
      <c r="H4" s="137">
        <v>235845</v>
      </c>
      <c r="I4" s="245">
        <f>IF($H$7&lt;&gt;0,H4/$H$7*100,0)</f>
        <v>24.3319532725804</v>
      </c>
      <c r="J4" s="224">
        <f>IF($G4&lt;&gt;0,$H4/$G4,0)</f>
        <v>5.3832370865764307</v>
      </c>
      <c r="K4" s="134"/>
      <c r="L4" s="9"/>
    </row>
    <row r="5" spans="1:12" ht="15.6" customHeight="1" x14ac:dyDescent="0.2">
      <c r="A5" s="314"/>
      <c r="B5" s="135" t="s">
        <v>128</v>
      </c>
      <c r="C5" s="138">
        <v>15175</v>
      </c>
      <c r="D5" s="140">
        <v>46241</v>
      </c>
      <c r="E5" s="245">
        <f t="shared" si="0"/>
        <v>4.6761738722412787</v>
      </c>
      <c r="F5" s="224">
        <f t="shared" si="1"/>
        <v>3.0471828665568368</v>
      </c>
      <c r="G5" s="138">
        <v>11838</v>
      </c>
      <c r="H5" s="140">
        <v>34227</v>
      </c>
      <c r="I5" s="245">
        <f>IF($H$7&lt;&gt;0,H5/$H$7*100,0)</f>
        <v>3.5311741383561626</v>
      </c>
      <c r="J5" s="224">
        <f>IF($G5&lt;&gt;0,$H5/$G5,0)</f>
        <v>2.8912823112012163</v>
      </c>
    </row>
    <row r="6" spans="1:12" ht="15.6" customHeight="1" thickBot="1" x14ac:dyDescent="0.25">
      <c r="A6" s="314"/>
      <c r="B6" s="160" t="s">
        <v>157</v>
      </c>
      <c r="C6" s="161">
        <v>2467</v>
      </c>
      <c r="D6" s="162">
        <v>6668</v>
      </c>
      <c r="E6" s="275">
        <f t="shared" si="0"/>
        <v>0.67430910620671802</v>
      </c>
      <c r="F6" s="225">
        <f t="shared" si="1"/>
        <v>2.7028779894608839</v>
      </c>
      <c r="G6" s="161">
        <v>2954</v>
      </c>
      <c r="H6" s="162">
        <v>13091</v>
      </c>
      <c r="I6" s="275">
        <f>IF($H$7&lt;&gt;0,H6/$H$7*100,0)</f>
        <v>1.3505887353615722</v>
      </c>
      <c r="J6" s="225">
        <f>IF($G6&lt;&gt;0,$H6/$G6,0)</f>
        <v>4.4316181448882874</v>
      </c>
    </row>
    <row r="7" spans="1:12" ht="17.100000000000001" customHeight="1" thickTop="1" thickBot="1" x14ac:dyDescent="0.25">
      <c r="A7" s="315"/>
      <c r="B7" s="239" t="s">
        <v>151</v>
      </c>
      <c r="C7" s="164">
        <f>SUM(C3:C6)</f>
        <v>308223</v>
      </c>
      <c r="D7" s="165">
        <f>SUM(D3:D6)</f>
        <v>988864</v>
      </c>
      <c r="E7" s="285">
        <f>SUM(E3:E6)</f>
        <v>99.999999999999986</v>
      </c>
      <c r="F7" s="286">
        <f t="shared" si="1"/>
        <v>3.2082745285069576</v>
      </c>
      <c r="G7" s="164">
        <f>SUM(G3:G6)</f>
        <v>301454</v>
      </c>
      <c r="H7" s="165">
        <f>SUM(H3:H6)</f>
        <v>969281</v>
      </c>
      <c r="I7" s="285">
        <f>SUM(I3:I6)</f>
        <v>100.00000000000001</v>
      </c>
      <c r="J7" s="286">
        <f>IF($G7&lt;&gt;0,$H7/$G7,0)</f>
        <v>3.2153529228339979</v>
      </c>
    </row>
    <row r="8" spans="1:12" ht="5.85" customHeight="1" thickTop="1" thickBot="1" x14ac:dyDescent="0.25">
      <c r="A8" s="169"/>
      <c r="C8" s="9"/>
      <c r="D8" s="9"/>
      <c r="E8" s="287"/>
      <c r="F8" s="287"/>
      <c r="G8" s="9"/>
      <c r="H8" s="9"/>
      <c r="I8" s="287"/>
      <c r="J8" s="287"/>
    </row>
    <row r="9" spans="1:12" s="7" customFormat="1" ht="18.75" customHeight="1" thickTop="1" x14ac:dyDescent="0.2">
      <c r="A9" s="313" t="s">
        <v>18</v>
      </c>
      <c r="B9" s="159" t="s">
        <v>126</v>
      </c>
      <c r="C9" s="166">
        <v>44959</v>
      </c>
      <c r="D9" s="167">
        <v>84868</v>
      </c>
      <c r="E9" s="276">
        <f>IF($D$13&lt;&gt;0,D9/$D$13*100,0)</f>
        <v>31.876741862544041</v>
      </c>
      <c r="F9" s="228">
        <f t="shared" si="1"/>
        <v>1.8876754376209435</v>
      </c>
      <c r="G9" s="166">
        <v>56575</v>
      </c>
      <c r="H9" s="167">
        <v>121199</v>
      </c>
      <c r="I9" s="276">
        <f>IF($H$13&lt;&gt;0,H9/$H$13*100,0)</f>
        <v>56.678217520821939</v>
      </c>
      <c r="J9" s="228">
        <f>IF($G9&lt;&gt;0,$H9/$G9,0)</f>
        <v>2.1422713212549711</v>
      </c>
      <c r="K9" s="134"/>
      <c r="L9" s="9"/>
    </row>
    <row r="10" spans="1:12" s="7" customFormat="1" ht="18.75" customHeight="1" x14ac:dyDescent="0.2">
      <c r="A10" s="314"/>
      <c r="B10" s="282" t="s">
        <v>127</v>
      </c>
      <c r="C10" s="278">
        <v>24800</v>
      </c>
      <c r="D10" s="279">
        <v>114937</v>
      </c>
      <c r="E10" s="280">
        <f t="shared" ref="E10:E12" si="2">IF($D$13&lt;&gt;0,D10/$D$13*100,0)</f>
        <v>43.170772016015746</v>
      </c>
      <c r="F10" s="281">
        <f t="shared" si="1"/>
        <v>4.6345564516129034</v>
      </c>
      <c r="G10" s="278">
        <v>14106</v>
      </c>
      <c r="H10" s="279">
        <v>54307</v>
      </c>
      <c r="I10" s="280">
        <f t="shared" ref="I10:I12" si="3">IF($H$13&lt;&gt;0,H10/$H$13*100,0)</f>
        <v>25.396446826320982</v>
      </c>
      <c r="J10" s="281">
        <f>IF($G10&lt;&gt;0,$H10/$G10,0)</f>
        <v>3.8499220189990075</v>
      </c>
      <c r="K10" s="134"/>
      <c r="L10" s="9"/>
    </row>
    <row r="11" spans="1:12" ht="15.6" customHeight="1" x14ac:dyDescent="0.2">
      <c r="A11" s="314"/>
      <c r="B11" s="135" t="s">
        <v>128</v>
      </c>
      <c r="C11" s="138">
        <v>8058</v>
      </c>
      <c r="D11" s="140">
        <v>29495</v>
      </c>
      <c r="E11" s="245">
        <f t="shared" si="2"/>
        <v>11.078433581983038</v>
      </c>
      <c r="F11" s="224">
        <f t="shared" si="1"/>
        <v>3.6603375527426159</v>
      </c>
      <c r="G11" s="138">
        <v>11022</v>
      </c>
      <c r="H11" s="140">
        <v>35768</v>
      </c>
      <c r="I11" s="245">
        <f t="shared" si="3"/>
        <v>16.726759167029094</v>
      </c>
      <c r="J11" s="224">
        <f>IF($G11&lt;&gt;0,$H11/$G11,0)</f>
        <v>3.2451460714933771</v>
      </c>
    </row>
    <row r="12" spans="1:12" ht="15.6" customHeight="1" thickBot="1" x14ac:dyDescent="0.25">
      <c r="A12" s="314"/>
      <c r="B12" s="160" t="s">
        <v>157</v>
      </c>
      <c r="C12" s="161">
        <v>11503</v>
      </c>
      <c r="D12" s="162">
        <v>36938</v>
      </c>
      <c r="E12" s="275">
        <f t="shared" si="2"/>
        <v>13.874052539457177</v>
      </c>
      <c r="F12" s="225">
        <f t="shared" si="1"/>
        <v>3.2111623054855256</v>
      </c>
      <c r="G12" s="161">
        <v>979</v>
      </c>
      <c r="H12" s="162">
        <v>2563</v>
      </c>
      <c r="I12" s="275">
        <f t="shared" si="3"/>
        <v>1.1985764858279906</v>
      </c>
      <c r="J12" s="225">
        <f>IF($G12&lt;&gt;0,$H12/$G12,0)</f>
        <v>2.6179775280898876</v>
      </c>
    </row>
    <row r="13" spans="1:12" ht="17.100000000000001" customHeight="1" thickTop="1" thickBot="1" x14ac:dyDescent="0.25">
      <c r="A13" s="315"/>
      <c r="B13" s="239" t="s">
        <v>151</v>
      </c>
      <c r="C13" s="164">
        <f>SUM(C9:C12)</f>
        <v>89320</v>
      </c>
      <c r="D13" s="165">
        <f>SUM(D9:D12)</f>
        <v>266238</v>
      </c>
      <c r="E13" s="285">
        <f>SUM(E9:E12)</f>
        <v>100</v>
      </c>
      <c r="F13" s="286">
        <f t="shared" si="1"/>
        <v>2.9807210031347964</v>
      </c>
      <c r="G13" s="164">
        <f>SUM(G9:G12)</f>
        <v>82682</v>
      </c>
      <c r="H13" s="165">
        <f>SUM(H9:H12)</f>
        <v>213837</v>
      </c>
      <c r="I13" s="285">
        <f>SUM(I9:I12)</f>
        <v>99.999999999999986</v>
      </c>
      <c r="J13" s="286">
        <f>IF($G13&lt;&gt;0,$H13/$G13,0)</f>
        <v>2.5862581940446532</v>
      </c>
    </row>
    <row r="14" spans="1:12" ht="5.85" customHeight="1" thickTop="1" thickBot="1" x14ac:dyDescent="0.25">
      <c r="A14" s="168"/>
      <c r="C14" s="9"/>
      <c r="D14" s="9"/>
      <c r="E14" s="287"/>
      <c r="F14" s="287"/>
      <c r="G14" s="9"/>
      <c r="H14" s="9"/>
      <c r="I14" s="287"/>
      <c r="J14" s="287"/>
    </row>
    <row r="15" spans="1:12" s="7" customFormat="1" ht="18.75" customHeight="1" thickTop="1" x14ac:dyDescent="0.2">
      <c r="A15" s="313" t="s">
        <v>19</v>
      </c>
      <c r="B15" s="159" t="s">
        <v>126</v>
      </c>
      <c r="C15" s="166">
        <v>56615</v>
      </c>
      <c r="D15" s="167">
        <v>215817</v>
      </c>
      <c r="E15" s="276">
        <f>IF($D$19&lt;&gt;0,D15/$D$19*100,0)</f>
        <v>26.205503936587188</v>
      </c>
      <c r="F15" s="228">
        <f t="shared" si="1"/>
        <v>3.8120109511613531</v>
      </c>
      <c r="G15" s="166">
        <v>54459</v>
      </c>
      <c r="H15" s="167">
        <v>208856</v>
      </c>
      <c r="I15" s="276">
        <f>IF($H$19&lt;&gt;0,H15/$H$19*100,0)</f>
        <v>27.030252046461968</v>
      </c>
      <c r="J15" s="228">
        <f>IF($G15&lt;&gt;0,$H15/$G15,0)</f>
        <v>3.8351053085807671</v>
      </c>
      <c r="K15" s="134"/>
      <c r="L15" s="9"/>
    </row>
    <row r="16" spans="1:12" s="7" customFormat="1" ht="18.75" customHeight="1" x14ac:dyDescent="0.2">
      <c r="A16" s="314"/>
      <c r="B16" s="282" t="s">
        <v>127</v>
      </c>
      <c r="C16" s="278">
        <v>88505</v>
      </c>
      <c r="D16" s="279">
        <v>527715</v>
      </c>
      <c r="E16" s="280">
        <f t="shared" ref="E16:E18" si="4">IF($D$19&lt;&gt;0,D16/$D$19*100,0)</f>
        <v>64.077609780027103</v>
      </c>
      <c r="F16" s="281">
        <f t="shared" si="1"/>
        <v>5.9625444890119201</v>
      </c>
      <c r="G16" s="278">
        <v>60551</v>
      </c>
      <c r="H16" s="279">
        <v>398280</v>
      </c>
      <c r="I16" s="280">
        <f t="shared" ref="I16:I18" si="5">IF($H$19&lt;&gt;0,H16/$H$19*100,0)</f>
        <v>51.545604555602289</v>
      </c>
      <c r="J16" s="281">
        <f>IF($G16&lt;&gt;0,$H16/$G16,0)</f>
        <v>6.5775957457350005</v>
      </c>
      <c r="K16" s="134"/>
      <c r="L16" s="9"/>
    </row>
    <row r="17" spans="1:12" ht="15.6" customHeight="1" x14ac:dyDescent="0.2">
      <c r="A17" s="314"/>
      <c r="B17" s="135" t="s">
        <v>128</v>
      </c>
      <c r="C17" s="138">
        <v>17619</v>
      </c>
      <c r="D17" s="140">
        <v>73488</v>
      </c>
      <c r="E17" s="245">
        <f t="shared" si="4"/>
        <v>8.9232547634890658</v>
      </c>
      <c r="F17" s="224">
        <f t="shared" si="1"/>
        <v>4.1709518133832795</v>
      </c>
      <c r="G17" s="138">
        <v>18673</v>
      </c>
      <c r="H17" s="140">
        <v>77153</v>
      </c>
      <c r="I17" s="245">
        <f t="shared" si="5"/>
        <v>9.9851813505031224</v>
      </c>
      <c r="J17" s="224">
        <f>IF($G17&lt;&gt;0,$H17/$G17,0)</f>
        <v>4.1317945696995659</v>
      </c>
    </row>
    <row r="18" spans="1:12" ht="15.6" customHeight="1" thickBot="1" x14ac:dyDescent="0.25">
      <c r="A18" s="314"/>
      <c r="B18" s="160" t="s">
        <v>157</v>
      </c>
      <c r="C18" s="161">
        <v>1137</v>
      </c>
      <c r="D18" s="162">
        <v>6536</v>
      </c>
      <c r="E18" s="275">
        <f t="shared" si="4"/>
        <v>0.79363151989664327</v>
      </c>
      <c r="F18" s="225">
        <f t="shared" si="1"/>
        <v>5.7484608619173265</v>
      </c>
      <c r="G18" s="161">
        <v>16411</v>
      </c>
      <c r="H18" s="162">
        <v>88386</v>
      </c>
      <c r="I18" s="275">
        <f t="shared" si="5"/>
        <v>11.43896204743262</v>
      </c>
      <c r="J18" s="225">
        <f>IF($G18&lt;&gt;0,$H18/$G18,0)</f>
        <v>5.38577783194199</v>
      </c>
    </row>
    <row r="19" spans="1:12" ht="17.100000000000001" customHeight="1" thickTop="1" thickBot="1" x14ac:dyDescent="0.25">
      <c r="A19" s="315"/>
      <c r="B19" s="239" t="s">
        <v>151</v>
      </c>
      <c r="C19" s="164">
        <f>SUM(C15:C18)</f>
        <v>163876</v>
      </c>
      <c r="D19" s="165">
        <f>SUM(D15:D18)</f>
        <v>823556</v>
      </c>
      <c r="E19" s="285">
        <f>SUM(E15:E18)</f>
        <v>100.00000000000001</v>
      </c>
      <c r="F19" s="286">
        <f t="shared" si="1"/>
        <v>5.0254826820278744</v>
      </c>
      <c r="G19" s="164">
        <f>SUM(G15:G18)</f>
        <v>150094</v>
      </c>
      <c r="H19" s="165">
        <f>SUM(H15:H18)</f>
        <v>772675</v>
      </c>
      <c r="I19" s="285">
        <f>SUM(I15:I18)</f>
        <v>100</v>
      </c>
      <c r="J19" s="286">
        <f>IF($G19&lt;&gt;0,$H19/$G19,0)</f>
        <v>5.1479406238757042</v>
      </c>
    </row>
    <row r="20" spans="1:12" ht="5.85" customHeight="1" thickTop="1" thickBot="1" x14ac:dyDescent="0.25">
      <c r="C20" s="9"/>
      <c r="D20" s="9"/>
      <c r="E20" s="287"/>
      <c r="F20" s="287"/>
      <c r="G20" s="9"/>
      <c r="H20" s="9"/>
      <c r="I20" s="287"/>
      <c r="J20" s="287"/>
    </row>
    <row r="21" spans="1:12" s="7" customFormat="1" ht="18.75" customHeight="1" thickTop="1" x14ac:dyDescent="0.2">
      <c r="A21" s="313" t="s">
        <v>152</v>
      </c>
      <c r="B21" s="159" t="s">
        <v>126</v>
      </c>
      <c r="C21" s="166">
        <v>18915</v>
      </c>
      <c r="D21" s="167">
        <v>104347</v>
      </c>
      <c r="E21" s="276">
        <f>IF($D$25&lt;&gt;0,D21/$D$25*100,0)</f>
        <v>31.701959592890777</v>
      </c>
      <c r="F21" s="228">
        <f t="shared" si="1"/>
        <v>5.5166270155960877</v>
      </c>
      <c r="G21" s="166">
        <v>15692</v>
      </c>
      <c r="H21" s="167">
        <v>79003</v>
      </c>
      <c r="I21" s="276">
        <f>IF($H$25&lt;&gt;0,H21/$H$25*100,0)</f>
        <v>28.426423336127893</v>
      </c>
      <c r="J21" s="228">
        <f>IF($G21&lt;&gt;0,$H21/$G21,0)</f>
        <v>5.0346036196788173</v>
      </c>
      <c r="K21" s="134"/>
      <c r="L21" s="9"/>
    </row>
    <row r="22" spans="1:12" s="7" customFormat="1" ht="18.75" customHeight="1" x14ac:dyDescent="0.2">
      <c r="A22" s="314"/>
      <c r="B22" s="282" t="s">
        <v>127</v>
      </c>
      <c r="C22" s="278">
        <v>27376</v>
      </c>
      <c r="D22" s="279">
        <v>180222</v>
      </c>
      <c r="E22" s="280">
        <f t="shared" ref="E22:E24" si="6">IF($D$25&lt;&gt;0,D22/$D$25*100,0)</f>
        <v>54.753759684034634</v>
      </c>
      <c r="F22" s="281">
        <f t="shared" si="1"/>
        <v>6.5832115721800113</v>
      </c>
      <c r="G22" s="278">
        <v>21958</v>
      </c>
      <c r="H22" s="279">
        <v>151850</v>
      </c>
      <c r="I22" s="280">
        <f t="shared" ref="I22:I24" si="7">IF($H$25&lt;&gt;0,H22/$H$25*100,0)</f>
        <v>54.63782873550398</v>
      </c>
      <c r="J22" s="281">
        <f>IF($G22&lt;&gt;0,$H22/$G22,0)</f>
        <v>6.9154749977229253</v>
      </c>
      <c r="K22" s="134"/>
      <c r="L22" s="9"/>
    </row>
    <row r="23" spans="1:12" ht="15.6" customHeight="1" x14ac:dyDescent="0.2">
      <c r="A23" s="314"/>
      <c r="B23" s="135" t="s">
        <v>128</v>
      </c>
      <c r="C23" s="138">
        <v>8586</v>
      </c>
      <c r="D23" s="140">
        <v>32561</v>
      </c>
      <c r="E23" s="245">
        <f t="shared" si="6"/>
        <v>9.8924502506456022</v>
      </c>
      <c r="F23" s="224">
        <f t="shared" si="1"/>
        <v>3.7923363615187515</v>
      </c>
      <c r="G23" s="138">
        <v>7532</v>
      </c>
      <c r="H23" s="140">
        <v>28451</v>
      </c>
      <c r="I23" s="245">
        <f t="shared" si="7"/>
        <v>10.237081760644212</v>
      </c>
      <c r="J23" s="224">
        <f>IF($G23&lt;&gt;0,$H23/$G23,0)</f>
        <v>3.7773499734466278</v>
      </c>
    </row>
    <row r="24" spans="1:12" ht="15.6" customHeight="1" thickBot="1" x14ac:dyDescent="0.25">
      <c r="A24" s="314"/>
      <c r="B24" s="160" t="s">
        <v>157</v>
      </c>
      <c r="C24" s="161">
        <v>2256</v>
      </c>
      <c r="D24" s="162">
        <v>12020</v>
      </c>
      <c r="E24" s="275">
        <f t="shared" si="6"/>
        <v>3.6518304724289838</v>
      </c>
      <c r="F24" s="225">
        <f t="shared" si="1"/>
        <v>5.3280141843971629</v>
      </c>
      <c r="G24" s="161">
        <v>3204</v>
      </c>
      <c r="H24" s="162">
        <v>18617</v>
      </c>
      <c r="I24" s="275">
        <f t="shared" si="7"/>
        <v>6.6986661677239212</v>
      </c>
      <c r="J24" s="225">
        <f>IF($G24&lt;&gt;0,$H24/$G24,0)</f>
        <v>5.8105493133583019</v>
      </c>
    </row>
    <row r="25" spans="1:12" ht="17.100000000000001" customHeight="1" thickTop="1" thickBot="1" x14ac:dyDescent="0.25">
      <c r="A25" s="315"/>
      <c r="B25" s="239" t="s">
        <v>151</v>
      </c>
      <c r="C25" s="164">
        <f>SUM(C21:C24)</f>
        <v>57133</v>
      </c>
      <c r="D25" s="165">
        <f>SUM(D21:D24)</f>
        <v>329150</v>
      </c>
      <c r="E25" s="285">
        <f>SUM(E21:E24)</f>
        <v>99.999999999999986</v>
      </c>
      <c r="F25" s="286">
        <f t="shared" si="1"/>
        <v>5.7611187929917911</v>
      </c>
      <c r="G25" s="164">
        <f>SUM(G21:G24)</f>
        <v>48386</v>
      </c>
      <c r="H25" s="165">
        <f>SUM(H21:H24)</f>
        <v>277921</v>
      </c>
      <c r="I25" s="285">
        <f>SUM(I21:I24)</f>
        <v>100</v>
      </c>
      <c r="J25" s="286">
        <f>IF($G25&lt;&gt;0,$H25/$G25,0)</f>
        <v>5.7438308601661641</v>
      </c>
    </row>
    <row r="26" spans="1:12" ht="5.85" customHeight="1" thickTop="1" thickBot="1" x14ac:dyDescent="0.25">
      <c r="A26" s="169"/>
      <c r="C26" s="9"/>
      <c r="D26" s="9"/>
      <c r="E26" s="287"/>
      <c r="F26" s="287"/>
      <c r="G26" s="9"/>
      <c r="H26" s="9"/>
      <c r="I26" s="287"/>
      <c r="J26" s="287"/>
    </row>
    <row r="27" spans="1:12" s="7" customFormat="1" ht="18.75" customHeight="1" thickTop="1" x14ac:dyDescent="0.2">
      <c r="A27" s="313" t="s">
        <v>30</v>
      </c>
      <c r="B27" s="159" t="s">
        <v>126</v>
      </c>
      <c r="C27" s="166">
        <v>103295</v>
      </c>
      <c r="D27" s="167">
        <v>439459</v>
      </c>
      <c r="E27" s="276">
        <f>IF($D$31&lt;&gt;0,D27/$D$31*100,0)</f>
        <v>19.635667418059796</v>
      </c>
      <c r="F27" s="228">
        <f t="shared" si="1"/>
        <v>4.2544072801200441</v>
      </c>
      <c r="G27" s="166">
        <v>108402</v>
      </c>
      <c r="H27" s="167">
        <v>461108</v>
      </c>
      <c r="I27" s="276">
        <f>IF($H$31&lt;&gt;0,H27/$H$31*100,0)</f>
        <v>21.630613142890915</v>
      </c>
      <c r="J27" s="228">
        <f>IF($G27&lt;&gt;0,$H27/$G27,0)</f>
        <v>4.2536853563587389</v>
      </c>
      <c r="K27" s="134"/>
      <c r="L27" s="9"/>
    </row>
    <row r="28" spans="1:12" s="7" customFormat="1" ht="18.75" customHeight="1" x14ac:dyDescent="0.2">
      <c r="A28" s="314"/>
      <c r="B28" s="282" t="s">
        <v>127</v>
      </c>
      <c r="C28" s="278">
        <v>168574</v>
      </c>
      <c r="D28" s="279">
        <v>1058870</v>
      </c>
      <c r="E28" s="280">
        <f t="shared" ref="E28:E30" si="8">IF($D$31&lt;&gt;0,D28/$D$31*100,0)</f>
        <v>47.311851979276739</v>
      </c>
      <c r="F28" s="281">
        <f t="shared" si="1"/>
        <v>6.2813363863941056</v>
      </c>
      <c r="G28" s="278">
        <v>143805</v>
      </c>
      <c r="H28" s="279">
        <v>909588</v>
      </c>
      <c r="I28" s="280">
        <f t="shared" ref="I28:I30" si="9">IF($H$31&lt;&gt;0,H28/$H$31*100,0)</f>
        <v>42.668845796247005</v>
      </c>
      <c r="J28" s="281">
        <f>IF($G28&lt;&gt;0,$H28/$G28,0)</f>
        <v>6.3251486387816831</v>
      </c>
      <c r="K28" s="134"/>
      <c r="L28" s="9"/>
    </row>
    <row r="29" spans="1:12" ht="15.6" customHeight="1" x14ac:dyDescent="0.2">
      <c r="A29" s="314"/>
      <c r="B29" s="135" t="s">
        <v>128</v>
      </c>
      <c r="C29" s="138">
        <v>128086</v>
      </c>
      <c r="D29" s="140">
        <v>703902</v>
      </c>
      <c r="E29" s="245">
        <f t="shared" si="8"/>
        <v>31.451365353553179</v>
      </c>
      <c r="F29" s="224">
        <f t="shared" si="1"/>
        <v>5.4955420576799963</v>
      </c>
      <c r="G29" s="138">
        <v>139056</v>
      </c>
      <c r="H29" s="140">
        <v>731113</v>
      </c>
      <c r="I29" s="245">
        <f t="shared" si="9"/>
        <v>34.296569278213362</v>
      </c>
      <c r="J29" s="224">
        <f>IF($G29&lt;&gt;0,$H29/$G29,0)</f>
        <v>5.2576875503394316</v>
      </c>
    </row>
    <row r="30" spans="1:12" ht="15.6" customHeight="1" thickBot="1" x14ac:dyDescent="0.25">
      <c r="A30" s="314"/>
      <c r="B30" s="160" t="s">
        <v>157</v>
      </c>
      <c r="C30" s="161">
        <v>5088</v>
      </c>
      <c r="D30" s="162">
        <v>35834</v>
      </c>
      <c r="E30" s="275">
        <f t="shared" si="8"/>
        <v>1.6011152491102805</v>
      </c>
      <c r="F30" s="225">
        <f t="shared" si="1"/>
        <v>7.0428459119496853</v>
      </c>
      <c r="G30" s="161">
        <v>4962</v>
      </c>
      <c r="H30" s="162">
        <v>29929</v>
      </c>
      <c r="I30" s="275">
        <f t="shared" si="9"/>
        <v>1.4039717826487119</v>
      </c>
      <c r="J30" s="225">
        <f>IF($G30&lt;&gt;0,$H30/$G30,0)</f>
        <v>6.0316404675534061</v>
      </c>
    </row>
    <row r="31" spans="1:12" ht="17.100000000000001" customHeight="1" thickTop="1" thickBot="1" x14ac:dyDescent="0.25">
      <c r="A31" s="315"/>
      <c r="B31" s="239" t="s">
        <v>151</v>
      </c>
      <c r="C31" s="164">
        <f>SUM(C27:C30)</f>
        <v>405043</v>
      </c>
      <c r="D31" s="165">
        <f>SUM(D27:D30)</f>
        <v>2238065</v>
      </c>
      <c r="E31" s="285">
        <f>SUM(E27:E30)</f>
        <v>100</v>
      </c>
      <c r="F31" s="286">
        <f t="shared" si="1"/>
        <v>5.5254997617536903</v>
      </c>
      <c r="G31" s="164">
        <f>SUM(G27:G30)</f>
        <v>396225</v>
      </c>
      <c r="H31" s="165">
        <f>SUM(H27:H30)</f>
        <v>2131738</v>
      </c>
      <c r="I31" s="285">
        <f>SUM(I27:I30)</f>
        <v>100</v>
      </c>
      <c r="J31" s="286">
        <f>IF($G31&lt;&gt;0,$H31/$G31,0)</f>
        <v>5.3801198813805291</v>
      </c>
    </row>
    <row r="32" spans="1:12" ht="5.85" customHeight="1" thickTop="1" thickBot="1" x14ac:dyDescent="0.25">
      <c r="A32" s="168"/>
      <c r="C32" s="9"/>
      <c r="D32" s="9"/>
      <c r="E32" s="287"/>
      <c r="F32" s="287"/>
      <c r="G32" s="9"/>
      <c r="H32" s="9"/>
      <c r="I32" s="287"/>
      <c r="J32" s="287"/>
    </row>
    <row r="33" spans="1:12" s="7" customFormat="1" ht="18.75" customHeight="1" thickTop="1" x14ac:dyDescent="0.2">
      <c r="A33" s="313" t="s">
        <v>31</v>
      </c>
      <c r="B33" s="159" t="s">
        <v>126</v>
      </c>
      <c r="C33" s="166">
        <v>8219</v>
      </c>
      <c r="D33" s="167">
        <v>42772</v>
      </c>
      <c r="E33" s="276">
        <f>IF($D$37&lt;&gt;0,D33/$D$37*100,0)</f>
        <v>10.192060239241291</v>
      </c>
      <c r="F33" s="228">
        <f t="shared" si="1"/>
        <v>5.2040394208541185</v>
      </c>
      <c r="G33" s="166">
        <v>6358</v>
      </c>
      <c r="H33" s="167">
        <v>28036</v>
      </c>
      <c r="I33" s="276">
        <f>IF($H$37&lt;&gt;0,H33/$H$37*100,0)</f>
        <v>6.8357979689614394</v>
      </c>
      <c r="J33" s="228">
        <f>IF($G33&lt;&gt;0,$H33/$G33,0)</f>
        <v>4.4095627555835168</v>
      </c>
      <c r="K33" s="134"/>
      <c r="L33" s="9"/>
    </row>
    <row r="34" spans="1:12" s="7" customFormat="1" ht="18.75" customHeight="1" x14ac:dyDescent="0.2">
      <c r="A34" s="314"/>
      <c r="B34" s="135" t="s">
        <v>127</v>
      </c>
      <c r="C34" s="136">
        <v>19382</v>
      </c>
      <c r="D34" s="137">
        <v>119282</v>
      </c>
      <c r="E34" s="245">
        <f t="shared" ref="E34:E36" si="10">IF($D$37&lt;&gt;0,D34/$D$37*100,0)</f>
        <v>28.423485678882905</v>
      </c>
      <c r="F34" s="224">
        <f t="shared" si="1"/>
        <v>6.1542668455267773</v>
      </c>
      <c r="G34" s="136">
        <v>19720</v>
      </c>
      <c r="H34" s="137">
        <v>123065</v>
      </c>
      <c r="I34" s="245">
        <f t="shared" ref="I34:I36" si="11">IF($H$37&lt;&gt;0,H34/$H$37*100,0)</f>
        <v>30.005973642824923</v>
      </c>
      <c r="J34" s="224">
        <f>IF($G34&lt;&gt;0,$H34/$G34,0)</f>
        <v>6.2406186612576064</v>
      </c>
      <c r="K34" s="134"/>
      <c r="L34" s="9"/>
    </row>
    <row r="35" spans="1:12" ht="15.6" customHeight="1" x14ac:dyDescent="0.2">
      <c r="A35" s="314"/>
      <c r="B35" s="282" t="s">
        <v>128</v>
      </c>
      <c r="C35" s="283">
        <v>34304</v>
      </c>
      <c r="D35" s="284">
        <v>256923</v>
      </c>
      <c r="E35" s="280">
        <f t="shared" si="10"/>
        <v>61.221703283610537</v>
      </c>
      <c r="F35" s="281">
        <f t="shared" si="1"/>
        <v>7.4895930503731343</v>
      </c>
      <c r="G35" s="283">
        <v>35135</v>
      </c>
      <c r="H35" s="284">
        <v>259034</v>
      </c>
      <c r="I35" s="280">
        <f t="shared" si="11"/>
        <v>63.15822838821363</v>
      </c>
      <c r="J35" s="281">
        <f>IF($G35&lt;&gt;0,$H35/$G35,0)</f>
        <v>7.3725345097481148</v>
      </c>
    </row>
    <row r="36" spans="1:12" ht="15.6" customHeight="1" thickBot="1" x14ac:dyDescent="0.25">
      <c r="A36" s="314"/>
      <c r="B36" s="160" t="s">
        <v>157</v>
      </c>
      <c r="C36" s="161">
        <v>157</v>
      </c>
      <c r="D36" s="162">
        <v>683</v>
      </c>
      <c r="E36" s="275">
        <f t="shared" si="10"/>
        <v>0.16275079826526237</v>
      </c>
      <c r="F36" s="225">
        <f t="shared" si="1"/>
        <v>4.3503184713375793</v>
      </c>
      <c r="G36" s="161">
        <v>0</v>
      </c>
      <c r="H36" s="162">
        <v>0</v>
      </c>
      <c r="I36" s="275">
        <f t="shared" si="11"/>
        <v>0</v>
      </c>
      <c r="J36" s="225">
        <f>IF($G36&lt;&gt;0,$H36/$G36,0)</f>
        <v>0</v>
      </c>
    </row>
    <row r="37" spans="1:12" ht="17.100000000000001" customHeight="1" thickTop="1" thickBot="1" x14ac:dyDescent="0.25">
      <c r="A37" s="315"/>
      <c r="B37" s="239" t="s">
        <v>151</v>
      </c>
      <c r="C37" s="164">
        <f>SUM(C33:C36)</f>
        <v>62062</v>
      </c>
      <c r="D37" s="165">
        <f>SUM(D33:D36)</f>
        <v>419660</v>
      </c>
      <c r="E37" s="285">
        <f>SUM(E33:E36)</f>
        <v>100</v>
      </c>
      <c r="F37" s="286">
        <f t="shared" si="1"/>
        <v>6.7619477296896653</v>
      </c>
      <c r="G37" s="164">
        <f>SUM(G33:G36)</f>
        <v>61213</v>
      </c>
      <c r="H37" s="165">
        <f>SUM(H33:H36)</f>
        <v>410135</v>
      </c>
      <c r="I37" s="285">
        <f>SUM(I33:I36)</f>
        <v>100</v>
      </c>
      <c r="J37" s="286">
        <f>IF($G37&lt;&gt;0,$H37/$G37,0)</f>
        <v>6.7001290575531343</v>
      </c>
    </row>
    <row r="38" spans="1:12" ht="5.85" customHeight="1" thickTop="1" thickBot="1" x14ac:dyDescent="0.25">
      <c r="C38" s="9"/>
      <c r="D38" s="9"/>
      <c r="E38" s="287"/>
      <c r="F38" s="287"/>
      <c r="G38" s="9"/>
      <c r="H38" s="9"/>
      <c r="I38" s="287"/>
      <c r="J38" s="287"/>
    </row>
    <row r="39" spans="1:12" s="7" customFormat="1" ht="18.75" customHeight="1" thickTop="1" x14ac:dyDescent="0.2">
      <c r="A39" s="313" t="s">
        <v>32</v>
      </c>
      <c r="B39" s="159" t="s">
        <v>126</v>
      </c>
      <c r="C39" s="166">
        <v>46317</v>
      </c>
      <c r="D39" s="167">
        <v>229195</v>
      </c>
      <c r="E39" s="276">
        <f>IF($D$43&lt;&gt;0,D39/$D$43*100,0)</f>
        <v>24.364277278327545</v>
      </c>
      <c r="F39" s="228">
        <f t="shared" si="1"/>
        <v>4.948399075933243</v>
      </c>
      <c r="G39" s="166">
        <v>44608</v>
      </c>
      <c r="H39" s="167">
        <v>224325</v>
      </c>
      <c r="I39" s="276">
        <f>IF($H$43&lt;&gt;0,H39/$H$43*100,0)</f>
        <v>23.373542181780671</v>
      </c>
      <c r="J39" s="228">
        <f>IF($G39&lt;&gt;0,$H39/$G39,0)</f>
        <v>5.0288064921090383</v>
      </c>
      <c r="K39" s="134"/>
      <c r="L39" s="9"/>
    </row>
    <row r="40" spans="1:12" s="7" customFormat="1" ht="18.75" customHeight="1" x14ac:dyDescent="0.2">
      <c r="A40" s="314"/>
      <c r="B40" s="135" t="s">
        <v>127</v>
      </c>
      <c r="C40" s="136">
        <v>43967</v>
      </c>
      <c r="D40" s="137">
        <v>309060</v>
      </c>
      <c r="E40" s="245">
        <f t="shared" ref="E40:E42" si="12">IF($D$43&lt;&gt;0,D40/$D$43*100,0)</f>
        <v>32.854222542550716</v>
      </c>
      <c r="F40" s="224">
        <f t="shared" si="1"/>
        <v>7.0293629312893762</v>
      </c>
      <c r="G40" s="136">
        <v>38643</v>
      </c>
      <c r="H40" s="137">
        <v>298357</v>
      </c>
      <c r="I40" s="245">
        <f t="shared" ref="I40:I42" si="13">IF($H$43&lt;&gt;0,H40/$H$43*100,0)</f>
        <v>31.087306027993026</v>
      </c>
      <c r="J40" s="224">
        <f>IF($G40&lt;&gt;0,$H40/$G40,0)</f>
        <v>7.7208550060813081</v>
      </c>
      <c r="K40" s="134"/>
      <c r="L40" s="9"/>
    </row>
    <row r="41" spans="1:12" ht="15.6" customHeight="1" x14ac:dyDescent="0.2">
      <c r="A41" s="314"/>
      <c r="B41" s="282" t="s">
        <v>128</v>
      </c>
      <c r="C41" s="283">
        <v>52316</v>
      </c>
      <c r="D41" s="284">
        <v>386256</v>
      </c>
      <c r="E41" s="280">
        <f t="shared" si="12"/>
        <v>41.060443222660545</v>
      </c>
      <c r="F41" s="281">
        <f t="shared" si="1"/>
        <v>7.3831332670693479</v>
      </c>
      <c r="G41" s="283">
        <v>52679</v>
      </c>
      <c r="H41" s="284">
        <v>391179</v>
      </c>
      <c r="I41" s="280">
        <f t="shared" si="13"/>
        <v>40.758893824258472</v>
      </c>
      <c r="J41" s="281">
        <f>IF($G41&lt;&gt;0,$H41/$G41,0)</f>
        <v>7.4257104348981571</v>
      </c>
    </row>
    <row r="42" spans="1:12" ht="15.6" customHeight="1" thickBot="1" x14ac:dyDescent="0.25">
      <c r="A42" s="314"/>
      <c r="B42" s="160" t="s">
        <v>157</v>
      </c>
      <c r="C42" s="161">
        <v>2290</v>
      </c>
      <c r="D42" s="162">
        <v>16190</v>
      </c>
      <c r="E42" s="275">
        <f t="shared" si="12"/>
        <v>1.7210569564611922</v>
      </c>
      <c r="F42" s="225">
        <f t="shared" si="1"/>
        <v>7.0698689956331879</v>
      </c>
      <c r="G42" s="161">
        <v>5684</v>
      </c>
      <c r="H42" s="162">
        <v>45878</v>
      </c>
      <c r="I42" s="275">
        <f t="shared" si="13"/>
        <v>4.7802579659678308</v>
      </c>
      <c r="J42" s="225">
        <f>IF($G42&lt;&gt;0,$H42/$G42,0)</f>
        <v>8.0714285714285712</v>
      </c>
    </row>
    <row r="43" spans="1:12" ht="17.100000000000001" customHeight="1" thickTop="1" thickBot="1" x14ac:dyDescent="0.25">
      <c r="A43" s="315"/>
      <c r="B43" s="239" t="s">
        <v>151</v>
      </c>
      <c r="C43" s="164">
        <f>SUM(C39:C42)</f>
        <v>144890</v>
      </c>
      <c r="D43" s="165">
        <f>SUM(D39:D42)</f>
        <v>940701</v>
      </c>
      <c r="E43" s="285">
        <f>SUM(E39:E42)</f>
        <v>100.00000000000001</v>
      </c>
      <c r="F43" s="286">
        <f t="shared" si="1"/>
        <v>6.4925184622817307</v>
      </c>
      <c r="G43" s="164">
        <f>SUM(G39:G42)</f>
        <v>141614</v>
      </c>
      <c r="H43" s="165">
        <f>SUM(H39:H42)</f>
        <v>959739</v>
      </c>
      <c r="I43" s="285">
        <f>SUM(I39:I42)</f>
        <v>100.00000000000001</v>
      </c>
      <c r="J43" s="286">
        <f>IF($G43&lt;&gt;0,$H43/$G43,0)</f>
        <v>6.7771477396302622</v>
      </c>
    </row>
    <row r="44" spans="1:12" ht="5.85" customHeight="1" thickTop="1" thickBot="1" x14ac:dyDescent="0.25">
      <c r="A44" s="168"/>
      <c r="C44" s="9"/>
      <c r="D44" s="9"/>
      <c r="E44" s="287"/>
      <c r="F44" s="287"/>
      <c r="G44" s="9"/>
      <c r="H44" s="9"/>
      <c r="I44" s="287"/>
      <c r="J44" s="287"/>
    </row>
    <row r="45" spans="1:12" s="7" customFormat="1" ht="18.75" customHeight="1" thickTop="1" x14ac:dyDescent="0.2">
      <c r="A45" s="313" t="s">
        <v>35</v>
      </c>
      <c r="B45" s="159" t="s">
        <v>126</v>
      </c>
      <c r="C45" s="166">
        <v>33048</v>
      </c>
      <c r="D45" s="167">
        <v>175149</v>
      </c>
      <c r="E45" s="276">
        <f>IF($D$49&lt;&gt;0,D45/$D$49*100,0)</f>
        <v>17.748685687880766</v>
      </c>
      <c r="F45" s="228">
        <f t="shared" si="1"/>
        <v>5.2998366013071898</v>
      </c>
      <c r="G45" s="166">
        <v>33332</v>
      </c>
      <c r="H45" s="167">
        <v>177289</v>
      </c>
      <c r="I45" s="276">
        <f>IF($H$49&lt;&gt;0,H45/$H$49*100,0)</f>
        <v>20.017252261254335</v>
      </c>
      <c r="J45" s="228">
        <f>IF($G45&lt;&gt;0,$H45/$G45,0)</f>
        <v>5.318882755310212</v>
      </c>
      <c r="K45" s="134"/>
      <c r="L45" s="9"/>
    </row>
    <row r="46" spans="1:12" s="7" customFormat="1" ht="18.75" customHeight="1" x14ac:dyDescent="0.2">
      <c r="A46" s="314"/>
      <c r="B46" s="282" t="s">
        <v>127</v>
      </c>
      <c r="C46" s="278">
        <v>77962</v>
      </c>
      <c r="D46" s="279">
        <v>601684</v>
      </c>
      <c r="E46" s="280">
        <f t="shared" ref="E46:E48" si="14">IF($D$49&lt;&gt;0,D46/$D$49*100,0)</f>
        <v>60.971516819547077</v>
      </c>
      <c r="F46" s="281">
        <f t="shared" si="1"/>
        <v>7.7176573202329344</v>
      </c>
      <c r="G46" s="278">
        <v>66521</v>
      </c>
      <c r="H46" s="279">
        <v>489275</v>
      </c>
      <c r="I46" s="280">
        <f t="shared" ref="I46:I48" si="15">IF($H$49&lt;&gt;0,H46/$H$49*100,0)</f>
        <v>55.242801866586277</v>
      </c>
      <c r="J46" s="281">
        <f>IF($G46&lt;&gt;0,$H46/$G46,0)</f>
        <v>7.3551961034861169</v>
      </c>
      <c r="K46" s="134"/>
      <c r="L46" s="9"/>
    </row>
    <row r="47" spans="1:12" ht="15.6" customHeight="1" x14ac:dyDescent="0.2">
      <c r="A47" s="314"/>
      <c r="B47" s="135" t="s">
        <v>128</v>
      </c>
      <c r="C47" s="138">
        <v>28157</v>
      </c>
      <c r="D47" s="140">
        <v>208566</v>
      </c>
      <c r="E47" s="245">
        <f t="shared" si="14"/>
        <v>21.134990089458345</v>
      </c>
      <c r="F47" s="224">
        <f t="shared" si="1"/>
        <v>7.4072521930603399</v>
      </c>
      <c r="G47" s="138">
        <v>28527</v>
      </c>
      <c r="H47" s="140">
        <v>216790</v>
      </c>
      <c r="I47" s="245">
        <f t="shared" si="15"/>
        <v>24.477210191931405</v>
      </c>
      <c r="J47" s="224">
        <f>IF($G47&lt;&gt;0,$H47/$G47,0)</f>
        <v>7.5994671714516073</v>
      </c>
    </row>
    <row r="48" spans="1:12" ht="15.6" customHeight="1" thickBot="1" x14ac:dyDescent="0.25">
      <c r="A48" s="314"/>
      <c r="B48" s="160" t="s">
        <v>157</v>
      </c>
      <c r="C48" s="161">
        <v>185</v>
      </c>
      <c r="D48" s="162">
        <v>1429</v>
      </c>
      <c r="E48" s="275">
        <f t="shared" si="14"/>
        <v>0.14480740311381518</v>
      </c>
      <c r="F48" s="225">
        <f t="shared" si="1"/>
        <v>7.724324324324324</v>
      </c>
      <c r="G48" s="161">
        <v>295</v>
      </c>
      <c r="H48" s="162">
        <v>2327</v>
      </c>
      <c r="I48" s="275">
        <f t="shared" si="15"/>
        <v>0.26273568022798277</v>
      </c>
      <c r="J48" s="225">
        <f>IF($G48&lt;&gt;0,$H48/$G48,0)</f>
        <v>7.8881355932203387</v>
      </c>
    </row>
    <row r="49" spans="1:12" ht="17.100000000000001" customHeight="1" thickTop="1" thickBot="1" x14ac:dyDescent="0.25">
      <c r="A49" s="315"/>
      <c r="B49" s="163" t="s">
        <v>151</v>
      </c>
      <c r="C49" s="164">
        <f>SUM(C45:C48)</f>
        <v>139352</v>
      </c>
      <c r="D49" s="165">
        <f>SUM(D45:D48)</f>
        <v>986828</v>
      </c>
      <c r="E49" s="285">
        <f>SUM(E45:E48)</f>
        <v>100</v>
      </c>
      <c r="F49" s="286">
        <f t="shared" si="1"/>
        <v>7.0815488834031806</v>
      </c>
      <c r="G49" s="164">
        <f>SUM(G45:G48)</f>
        <v>128675</v>
      </c>
      <c r="H49" s="165">
        <f>SUM(H45:H48)</f>
        <v>885681</v>
      </c>
      <c r="I49" s="285">
        <f>SUM(I45:I48)</f>
        <v>100</v>
      </c>
      <c r="J49" s="286">
        <f>IF($G49&lt;&gt;0,$H49/$G49,0)</f>
        <v>6.8830852924033419</v>
      </c>
    </row>
    <row r="50" spans="1:12" ht="5.85" customHeight="1" thickTop="1" thickBot="1" x14ac:dyDescent="0.25">
      <c r="C50" s="9"/>
      <c r="D50" s="9"/>
      <c r="E50" s="287"/>
      <c r="F50" s="287"/>
      <c r="G50" s="9"/>
      <c r="H50" s="9"/>
      <c r="I50" s="287"/>
      <c r="J50" s="287"/>
    </row>
    <row r="51" spans="1:12" s="7" customFormat="1" ht="18.75" customHeight="1" thickTop="1" x14ac:dyDescent="0.2">
      <c r="A51" s="313" t="s">
        <v>45</v>
      </c>
      <c r="B51" s="159" t="s">
        <v>126</v>
      </c>
      <c r="C51" s="166">
        <v>5909</v>
      </c>
      <c r="D51" s="167">
        <v>12632</v>
      </c>
      <c r="E51" s="276">
        <f>IF($D$55&lt;&gt;0,D51/$D$55*100,0)</f>
        <v>27.975373167382735</v>
      </c>
      <c r="F51" s="228">
        <f t="shared" si="1"/>
        <v>2.137755965476392</v>
      </c>
      <c r="G51" s="166">
        <v>5287</v>
      </c>
      <c r="H51" s="167">
        <v>11564</v>
      </c>
      <c r="I51" s="276">
        <f>IF($H$55&lt;&gt;0,H51/$H$55*100,0)</f>
        <v>26.985904975263697</v>
      </c>
      <c r="J51" s="228">
        <f>IF($G51&lt;&gt;0,$H51/$G51,0)</f>
        <v>2.1872517495744277</v>
      </c>
      <c r="K51" s="134"/>
      <c r="L51" s="9"/>
    </row>
    <row r="52" spans="1:12" s="7" customFormat="1" ht="18.75" customHeight="1" x14ac:dyDescent="0.2">
      <c r="A52" s="314"/>
      <c r="B52" s="282" t="s">
        <v>127</v>
      </c>
      <c r="C52" s="278">
        <v>7164</v>
      </c>
      <c r="D52" s="279">
        <v>20760</v>
      </c>
      <c r="E52" s="280">
        <f t="shared" ref="E52:E54" si="16">IF($D$55&lt;&gt;0,D52/$D$55*100,0)</f>
        <v>45.975993267484611</v>
      </c>
      <c r="F52" s="281">
        <f>IF(C52&lt;&gt;0,D52/C52,0)</f>
        <v>2.8978224455611392</v>
      </c>
      <c r="G52" s="278">
        <v>7230</v>
      </c>
      <c r="H52" s="279">
        <v>20068</v>
      </c>
      <c r="I52" s="280">
        <f t="shared" ref="I52:I54" si="17">IF($H$55&lt;&gt;0,H52/$H$55*100,0)</f>
        <v>46.830953047699062</v>
      </c>
      <c r="J52" s="281">
        <f>IF($G52&lt;&gt;0,$H52/$G52,0)</f>
        <v>2.7756569847856154</v>
      </c>
      <c r="K52" s="134"/>
      <c r="L52" s="9"/>
    </row>
    <row r="53" spans="1:12" ht="15.6" customHeight="1" x14ac:dyDescent="0.2">
      <c r="A53" s="314"/>
      <c r="B53" s="135" t="s">
        <v>128</v>
      </c>
      <c r="C53" s="138">
        <v>278</v>
      </c>
      <c r="D53" s="140">
        <v>1538</v>
      </c>
      <c r="E53" s="245">
        <f t="shared" si="16"/>
        <v>3.4061212738627806</v>
      </c>
      <c r="F53" s="224">
        <f t="shared" si="1"/>
        <v>5.5323741007194247</v>
      </c>
      <c r="G53" s="138">
        <v>615</v>
      </c>
      <c r="H53" s="140">
        <v>3208</v>
      </c>
      <c r="I53" s="245">
        <f t="shared" si="17"/>
        <v>7.4862316811350693</v>
      </c>
      <c r="J53" s="224">
        <f>IF($G53&lt;&gt;0,$H53/$G53,0)</f>
        <v>5.2162601626016256</v>
      </c>
    </row>
    <row r="54" spans="1:12" ht="15.6" customHeight="1" thickBot="1" x14ac:dyDescent="0.25">
      <c r="A54" s="314"/>
      <c r="B54" s="160" t="s">
        <v>157</v>
      </c>
      <c r="C54" s="161">
        <v>3151</v>
      </c>
      <c r="D54" s="162">
        <v>10224</v>
      </c>
      <c r="E54" s="275">
        <f t="shared" si="16"/>
        <v>22.642512291269874</v>
      </c>
      <c r="F54" s="225">
        <f t="shared" si="1"/>
        <v>3.2446842272294512</v>
      </c>
      <c r="G54" s="161">
        <v>2841</v>
      </c>
      <c r="H54" s="162">
        <v>8012</v>
      </c>
      <c r="I54" s="275">
        <f t="shared" si="17"/>
        <v>18.696910295902175</v>
      </c>
      <c r="J54" s="225">
        <f>IF($G54&lt;&gt;0,$H54/$G54,0)</f>
        <v>2.8201337557198172</v>
      </c>
    </row>
    <row r="55" spans="1:12" ht="17.100000000000001" customHeight="1" thickTop="1" thickBot="1" x14ac:dyDescent="0.25">
      <c r="A55" s="315"/>
      <c r="B55" s="239" t="s">
        <v>151</v>
      </c>
      <c r="C55" s="164">
        <f>SUM(C51:C54)</f>
        <v>16502</v>
      </c>
      <c r="D55" s="165">
        <f>SUM(D51:D54)</f>
        <v>45154</v>
      </c>
      <c r="E55" s="285">
        <f>SUM(E51:E54)</f>
        <v>100</v>
      </c>
      <c r="F55" s="286">
        <f t="shared" si="1"/>
        <v>2.7362743909829113</v>
      </c>
      <c r="G55" s="164">
        <f>SUM(G51:G54)</f>
        <v>15973</v>
      </c>
      <c r="H55" s="165">
        <f>SUM(H51:H54)</f>
        <v>42852</v>
      </c>
      <c r="I55" s="285">
        <f>SUM(I51:I54)</f>
        <v>100</v>
      </c>
      <c r="J55" s="286">
        <f>IF($G55&lt;&gt;0,$H55/$G55,0)</f>
        <v>2.6827771865022223</v>
      </c>
    </row>
    <row r="56" spans="1:12" ht="5.85" customHeight="1" thickTop="1" thickBot="1" x14ac:dyDescent="0.25">
      <c r="C56" s="9"/>
      <c r="D56" s="9"/>
      <c r="E56" s="287"/>
      <c r="F56" s="287"/>
      <c r="G56" s="9"/>
      <c r="H56" s="9"/>
      <c r="I56" s="287"/>
      <c r="J56" s="287"/>
    </row>
    <row r="57" spans="1:12" s="7" customFormat="1" ht="18.75" customHeight="1" thickTop="1" x14ac:dyDescent="0.2">
      <c r="A57" s="310" t="s">
        <v>137</v>
      </c>
      <c r="B57" s="159" t="s">
        <v>126</v>
      </c>
      <c r="C57" s="166">
        <f>C3+C9+C15+C21+C27+C33+C39+C45+C51</f>
        <v>554336</v>
      </c>
      <c r="D57" s="167">
        <f>D3+D9+D15+D21+D27+D33+D39+D45+D51</f>
        <v>1969505</v>
      </c>
      <c r="E57" s="276">
        <f>IF($D$61&lt;&gt;0,D57/$D$61*100,0)</f>
        <v>27.983014445706129</v>
      </c>
      <c r="F57" s="228">
        <f t="shared" si="1"/>
        <v>3.5529083443976215</v>
      </c>
      <c r="G57" s="166">
        <f t="shared" ref="G57:H60" si="18">G3+G9+G15+G21+G27+G33+G39+G45+G51</f>
        <v>567564</v>
      </c>
      <c r="H57" s="167">
        <f t="shared" si="18"/>
        <v>1997498</v>
      </c>
      <c r="I57" s="276">
        <f>IF($H$61&lt;&gt;0,H57/$H$61*100,0)</f>
        <v>29.975094010842668</v>
      </c>
      <c r="J57" s="228">
        <f>IF($G57&lt;&gt;0,$H57/$G57,0)</f>
        <v>3.5194233601849305</v>
      </c>
      <c r="K57" s="134"/>
      <c r="L57" s="9"/>
    </row>
    <row r="58" spans="1:12" s="7" customFormat="1" ht="18.75" customHeight="1" x14ac:dyDescent="0.2">
      <c r="A58" s="311"/>
      <c r="B58" s="282" t="s">
        <v>127</v>
      </c>
      <c r="C58" s="278">
        <f t="shared" ref="C58:D60" si="19">C4+C10+C16+C22+C28+C34+C40+C46+C52</f>
        <v>511252</v>
      </c>
      <c r="D58" s="279">
        <f t="shared" si="19"/>
        <v>3203219</v>
      </c>
      <c r="E58" s="280">
        <f t="shared" ref="E58:E60" si="20">IF($D$61&lt;&gt;0,D58/$D$61*100,0)</f>
        <v>45.511802990985217</v>
      </c>
      <c r="F58" s="281">
        <f>IF(C58&lt;&gt;0,D58/C58,0)</f>
        <v>6.2654405263940287</v>
      </c>
      <c r="G58" s="278">
        <f t="shared" si="18"/>
        <v>416345</v>
      </c>
      <c r="H58" s="279">
        <f t="shared" si="18"/>
        <v>2680635</v>
      </c>
      <c r="I58" s="280">
        <f t="shared" ref="I58:I60" si="21">IF($H$61&lt;&gt;0,H58/$H$61*100,0)</f>
        <v>40.226466376314384</v>
      </c>
      <c r="J58" s="281">
        <f>IF($G58&lt;&gt;0,$H58/$G58,0)</f>
        <v>6.4384945177677171</v>
      </c>
      <c r="K58" s="134"/>
      <c r="L58" s="9"/>
    </row>
    <row r="59" spans="1:12" ht="15.6" customHeight="1" x14ac:dyDescent="0.2">
      <c r="A59" s="311"/>
      <c r="B59" s="135" t="s">
        <v>128</v>
      </c>
      <c r="C59" s="138">
        <f t="shared" si="19"/>
        <v>292579</v>
      </c>
      <c r="D59" s="140">
        <f t="shared" si="19"/>
        <v>1738970</v>
      </c>
      <c r="E59" s="245">
        <f t="shared" si="20"/>
        <v>24.707539524220344</v>
      </c>
      <c r="F59" s="224">
        <f t="shared" si="1"/>
        <v>5.9435913035453671</v>
      </c>
      <c r="G59" s="138">
        <f t="shared" si="18"/>
        <v>305077</v>
      </c>
      <c r="H59" s="140">
        <f t="shared" si="18"/>
        <v>1776923</v>
      </c>
      <c r="I59" s="245">
        <f t="shared" si="21"/>
        <v>26.66507499633471</v>
      </c>
      <c r="J59" s="224">
        <f>IF($G59&lt;&gt;0,$H59/$G59,0)</f>
        <v>5.8245065999731214</v>
      </c>
    </row>
    <row r="60" spans="1:12" ht="15.6" customHeight="1" thickBot="1" x14ac:dyDescent="0.25">
      <c r="A60" s="311"/>
      <c r="B60" s="160" t="s">
        <v>157</v>
      </c>
      <c r="C60" s="161">
        <f t="shared" si="19"/>
        <v>28234</v>
      </c>
      <c r="D60" s="162">
        <f t="shared" si="19"/>
        <v>126522</v>
      </c>
      <c r="E60" s="275">
        <f t="shared" si="20"/>
        <v>1.7976430390883142</v>
      </c>
      <c r="F60" s="225">
        <f t="shared" si="1"/>
        <v>4.4811928880073673</v>
      </c>
      <c r="G60" s="161">
        <f t="shared" si="18"/>
        <v>37330</v>
      </c>
      <c r="H60" s="162">
        <f t="shared" si="18"/>
        <v>208803</v>
      </c>
      <c r="I60" s="275">
        <f t="shared" si="21"/>
        <v>3.1333646165082425</v>
      </c>
      <c r="J60" s="225">
        <f>IF($G60&lt;&gt;0,$H60/$G60,0)</f>
        <v>5.5934369140101792</v>
      </c>
    </row>
    <row r="61" spans="1:12" ht="17.100000000000001" customHeight="1" thickTop="1" thickBot="1" x14ac:dyDescent="0.25">
      <c r="A61" s="312"/>
      <c r="B61" s="239" t="s">
        <v>151</v>
      </c>
      <c r="C61" s="164">
        <f>SUM(C57:C60)</f>
        <v>1386401</v>
      </c>
      <c r="D61" s="165">
        <f>SUM(D57:D60)</f>
        <v>7038216</v>
      </c>
      <c r="E61" s="285">
        <f>SUM(E57:E60)</f>
        <v>100</v>
      </c>
      <c r="F61" s="286">
        <f t="shared" si="1"/>
        <v>5.0766091484354092</v>
      </c>
      <c r="G61" s="164">
        <f>SUM(G57:G60)</f>
        <v>1326316</v>
      </c>
      <c r="H61" s="165">
        <f>SUM(H57:H60)</f>
        <v>6663859</v>
      </c>
      <c r="I61" s="285">
        <f>SUM(I57:I60)</f>
        <v>100.00000000000001</v>
      </c>
      <c r="J61" s="286">
        <f>IF($G61&lt;&gt;0,$H61/$G61,0)</f>
        <v>5.0243373374067719</v>
      </c>
    </row>
    <row r="62" spans="1:12" ht="13.5" thickTop="1" x14ac:dyDescent="0.2">
      <c r="C62" s="9"/>
      <c r="D62" s="9"/>
      <c r="E62" s="287"/>
      <c r="F62" s="287"/>
      <c r="G62" s="9"/>
      <c r="H62" s="9"/>
      <c r="I62" s="287"/>
      <c r="J62" s="287"/>
    </row>
    <row r="63" spans="1:12" x14ac:dyDescent="0.2">
      <c r="C63" s="9"/>
      <c r="D63" s="9"/>
      <c r="E63" s="287"/>
      <c r="F63" s="287"/>
      <c r="G63" s="9"/>
      <c r="H63" s="9"/>
      <c r="I63" s="287"/>
      <c r="J63" s="287"/>
    </row>
    <row r="64" spans="1:12" x14ac:dyDescent="0.2">
      <c r="C64" s="9"/>
      <c r="D64" s="9"/>
      <c r="E64" s="287"/>
      <c r="F64" s="287"/>
      <c r="G64" s="9"/>
      <c r="H64" s="9"/>
      <c r="I64" s="287"/>
      <c r="J64" s="287"/>
    </row>
    <row r="65" spans="3:10" x14ac:dyDescent="0.2">
      <c r="C65" s="9"/>
      <c r="D65" s="9"/>
      <c r="E65" s="287"/>
      <c r="F65" s="287"/>
      <c r="G65" s="9"/>
      <c r="H65" s="9"/>
      <c r="I65" s="287"/>
      <c r="J65" s="287"/>
    </row>
    <row r="66" spans="3:10" x14ac:dyDescent="0.2">
      <c r="C66" s="9"/>
      <c r="D66" s="9"/>
      <c r="E66" s="287"/>
      <c r="F66" s="287"/>
      <c r="G66" s="9"/>
      <c r="H66" s="9"/>
      <c r="I66" s="287"/>
      <c r="J66" s="287"/>
    </row>
    <row r="67" spans="3:10" x14ac:dyDescent="0.2">
      <c r="C67" s="9"/>
      <c r="D67" s="9"/>
      <c r="E67" s="287"/>
      <c r="F67" s="287"/>
      <c r="G67" s="9"/>
      <c r="H67" s="9"/>
      <c r="I67" s="287"/>
      <c r="J67" s="287"/>
    </row>
    <row r="68" spans="3:10" x14ac:dyDescent="0.2">
      <c r="C68" s="9"/>
      <c r="D68" s="9"/>
      <c r="E68" s="287"/>
      <c r="F68" s="287"/>
      <c r="G68" s="9"/>
      <c r="H68" s="9"/>
      <c r="I68" s="287"/>
      <c r="J68" s="287"/>
    </row>
    <row r="69" spans="3:10" x14ac:dyDescent="0.2">
      <c r="C69" s="9"/>
      <c r="D69" s="9"/>
      <c r="E69" s="287"/>
      <c r="F69" s="287"/>
      <c r="G69" s="9"/>
      <c r="H69" s="9"/>
      <c r="I69" s="287"/>
      <c r="J69" s="287"/>
    </row>
    <row r="70" spans="3:10" x14ac:dyDescent="0.2">
      <c r="C70" s="9"/>
      <c r="D70" s="9"/>
      <c r="E70" s="287"/>
      <c r="F70" s="287"/>
      <c r="G70" s="9"/>
      <c r="H70" s="9"/>
      <c r="I70" s="287"/>
      <c r="J70" s="287"/>
    </row>
    <row r="71" spans="3:10" x14ac:dyDescent="0.2">
      <c r="C71" s="9"/>
      <c r="D71" s="9"/>
      <c r="E71" s="287"/>
      <c r="F71" s="287"/>
      <c r="G71" s="9"/>
      <c r="H71" s="9"/>
      <c r="I71" s="287"/>
      <c r="J71" s="287"/>
    </row>
    <row r="72" spans="3:10" x14ac:dyDescent="0.2">
      <c r="C72" s="9"/>
      <c r="D72" s="9"/>
      <c r="E72" s="287"/>
      <c r="F72" s="287"/>
      <c r="G72" s="9"/>
      <c r="H72" s="9"/>
      <c r="I72" s="287"/>
      <c r="J72" s="287"/>
    </row>
    <row r="73" spans="3:10" x14ac:dyDescent="0.2">
      <c r="C73" s="9"/>
      <c r="D73" s="9"/>
      <c r="E73" s="287"/>
      <c r="F73" s="287"/>
      <c r="G73" s="9"/>
      <c r="H73" s="9"/>
      <c r="I73" s="287"/>
      <c r="J73" s="287"/>
    </row>
    <row r="74" spans="3:10" x14ac:dyDescent="0.2">
      <c r="C74" s="9"/>
      <c r="D74" s="9"/>
      <c r="E74" s="287"/>
      <c r="F74" s="287"/>
      <c r="G74" s="9"/>
      <c r="H74" s="9"/>
      <c r="I74" s="287"/>
      <c r="J74" s="287"/>
    </row>
    <row r="75" spans="3:10" x14ac:dyDescent="0.2">
      <c r="C75" s="9"/>
      <c r="D75" s="9"/>
      <c r="E75" s="287"/>
      <c r="F75" s="287"/>
      <c r="G75" s="9"/>
      <c r="H75" s="9"/>
      <c r="I75" s="287"/>
      <c r="J75" s="287"/>
    </row>
    <row r="76" spans="3:10" x14ac:dyDescent="0.2">
      <c r="C76" s="9"/>
      <c r="D76" s="9"/>
      <c r="E76" s="287"/>
      <c r="F76" s="287"/>
      <c r="G76" s="9"/>
      <c r="H76" s="9"/>
      <c r="I76" s="287"/>
      <c r="J76" s="287"/>
    </row>
    <row r="77" spans="3:10" x14ac:dyDescent="0.2">
      <c r="C77" s="9"/>
      <c r="D77" s="9"/>
      <c r="E77" s="287"/>
      <c r="F77" s="287"/>
      <c r="G77" s="9"/>
      <c r="H77" s="9"/>
      <c r="I77" s="287"/>
      <c r="J77" s="287"/>
    </row>
    <row r="78" spans="3:10" x14ac:dyDescent="0.2">
      <c r="C78" s="9"/>
      <c r="D78" s="9"/>
      <c r="E78" s="287"/>
      <c r="F78" s="287"/>
      <c r="G78" s="9"/>
      <c r="H78" s="9"/>
      <c r="I78" s="287"/>
      <c r="J78" s="287"/>
    </row>
    <row r="79" spans="3:10" x14ac:dyDescent="0.2">
      <c r="C79" s="9"/>
      <c r="D79" s="9"/>
      <c r="E79" s="287"/>
      <c r="F79" s="287"/>
      <c r="G79" s="9"/>
      <c r="H79" s="9"/>
      <c r="I79" s="287"/>
      <c r="J79" s="287"/>
    </row>
    <row r="80" spans="3:10" x14ac:dyDescent="0.2">
      <c r="C80" s="9"/>
      <c r="D80" s="9"/>
      <c r="E80" s="287"/>
      <c r="F80" s="287"/>
      <c r="G80" s="9"/>
      <c r="H80" s="9"/>
      <c r="I80" s="287"/>
      <c r="J80" s="287"/>
    </row>
    <row r="81" spans="3:10" x14ac:dyDescent="0.2">
      <c r="C81" s="9"/>
      <c r="D81" s="9"/>
      <c r="E81" s="287"/>
      <c r="F81" s="287"/>
      <c r="G81" s="9"/>
      <c r="H81" s="9"/>
      <c r="I81" s="287"/>
      <c r="J81" s="287"/>
    </row>
    <row r="82" spans="3:10" x14ac:dyDescent="0.2">
      <c r="C82" s="9"/>
      <c r="D82" s="9"/>
      <c r="E82" s="287"/>
      <c r="F82" s="287"/>
      <c r="G82" s="9"/>
      <c r="H82" s="9"/>
      <c r="I82" s="287"/>
      <c r="J82" s="287"/>
    </row>
    <row r="83" spans="3:10" x14ac:dyDescent="0.2">
      <c r="C83" s="9"/>
      <c r="D83" s="9"/>
      <c r="E83" s="287"/>
      <c r="F83" s="287"/>
      <c r="G83" s="9"/>
      <c r="H83" s="9"/>
      <c r="I83" s="287"/>
      <c r="J83" s="287"/>
    </row>
    <row r="84" spans="3:10" x14ac:dyDescent="0.2">
      <c r="C84" s="9"/>
      <c r="D84" s="9"/>
      <c r="E84" s="287"/>
      <c r="F84" s="287"/>
      <c r="G84" s="9"/>
      <c r="H84" s="9"/>
      <c r="I84" s="287"/>
      <c r="J84" s="287"/>
    </row>
    <row r="85" spans="3:10" x14ac:dyDescent="0.2">
      <c r="C85" s="9"/>
      <c r="D85" s="9"/>
      <c r="E85" s="287"/>
      <c r="F85" s="287"/>
      <c r="G85" s="9"/>
      <c r="H85" s="9"/>
      <c r="I85" s="287"/>
      <c r="J85" s="287"/>
    </row>
    <row r="86" spans="3:10" x14ac:dyDescent="0.2">
      <c r="C86" s="9"/>
      <c r="D86" s="9"/>
      <c r="E86" s="287"/>
      <c r="F86" s="287"/>
      <c r="G86" s="9"/>
      <c r="H86" s="9"/>
      <c r="I86" s="287"/>
      <c r="J86" s="287"/>
    </row>
    <row r="87" spans="3:10" x14ac:dyDescent="0.2">
      <c r="C87" s="9"/>
      <c r="D87" s="9"/>
      <c r="E87" s="287"/>
      <c r="F87" s="287"/>
      <c r="G87" s="9"/>
      <c r="H87" s="9"/>
      <c r="I87" s="287"/>
      <c r="J87" s="287"/>
    </row>
    <row r="88" spans="3:10" x14ac:dyDescent="0.2">
      <c r="C88" s="9"/>
      <c r="D88" s="9"/>
      <c r="E88" s="287"/>
      <c r="F88" s="287"/>
      <c r="G88" s="9"/>
      <c r="H88" s="9"/>
      <c r="I88" s="287"/>
      <c r="J88" s="287"/>
    </row>
    <row r="89" spans="3:10" x14ac:dyDescent="0.2">
      <c r="C89" s="9"/>
      <c r="D89" s="9"/>
      <c r="E89" s="287"/>
      <c r="F89" s="287"/>
      <c r="G89" s="9"/>
      <c r="H89" s="9"/>
      <c r="I89" s="287"/>
      <c r="J89" s="287"/>
    </row>
    <row r="90" spans="3:10" x14ac:dyDescent="0.2">
      <c r="C90" s="9"/>
      <c r="D90" s="9"/>
      <c r="E90" s="287"/>
      <c r="F90" s="287"/>
      <c r="G90" s="9"/>
      <c r="H90" s="9"/>
      <c r="I90" s="287"/>
      <c r="J90" s="287"/>
    </row>
    <row r="91" spans="3:10" x14ac:dyDescent="0.2">
      <c r="C91" s="9"/>
      <c r="D91" s="9"/>
      <c r="E91" s="287"/>
      <c r="F91" s="287"/>
      <c r="G91" s="9"/>
      <c r="H91" s="9"/>
      <c r="I91" s="287"/>
      <c r="J91" s="287"/>
    </row>
    <row r="92" spans="3:10" x14ac:dyDescent="0.2">
      <c r="C92" s="9"/>
      <c r="D92" s="9"/>
      <c r="E92" s="287"/>
      <c r="F92" s="287"/>
      <c r="G92" s="9"/>
      <c r="H92" s="9"/>
      <c r="I92" s="287"/>
      <c r="J92" s="287"/>
    </row>
    <row r="93" spans="3:10" x14ac:dyDescent="0.2">
      <c r="C93" s="9"/>
      <c r="D93" s="9"/>
      <c r="E93" s="287"/>
      <c r="F93" s="287"/>
      <c r="G93" s="9"/>
      <c r="H93" s="9"/>
      <c r="I93" s="287"/>
      <c r="J93" s="287"/>
    </row>
    <row r="94" spans="3:10" x14ac:dyDescent="0.2">
      <c r="C94" s="9"/>
      <c r="D94" s="9"/>
      <c r="E94" s="287"/>
      <c r="F94" s="287"/>
      <c r="G94" s="9"/>
      <c r="H94" s="9"/>
      <c r="I94" s="287"/>
      <c r="J94" s="287"/>
    </row>
    <row r="95" spans="3:10" x14ac:dyDescent="0.2">
      <c r="C95" s="9"/>
      <c r="D95" s="9"/>
      <c r="E95" s="287"/>
      <c r="F95" s="287"/>
      <c r="G95" s="9"/>
      <c r="H95" s="9"/>
      <c r="I95" s="287"/>
      <c r="J95" s="287"/>
    </row>
    <row r="96" spans="3:10" x14ac:dyDescent="0.2">
      <c r="C96" s="9"/>
      <c r="D96" s="9"/>
      <c r="E96" s="287"/>
      <c r="F96" s="287"/>
      <c r="G96" s="9"/>
      <c r="H96" s="9"/>
      <c r="I96" s="287"/>
      <c r="J96" s="287"/>
    </row>
    <row r="97" spans="3:10" x14ac:dyDescent="0.2">
      <c r="C97" s="9"/>
      <c r="D97" s="9"/>
      <c r="E97" s="287"/>
      <c r="F97" s="287"/>
      <c r="G97" s="9"/>
      <c r="H97" s="9"/>
      <c r="I97" s="287"/>
      <c r="J97" s="287"/>
    </row>
    <row r="98" spans="3:10" x14ac:dyDescent="0.2">
      <c r="C98" s="9"/>
      <c r="D98" s="9"/>
      <c r="E98" s="287"/>
      <c r="F98" s="287"/>
      <c r="G98" s="9"/>
      <c r="H98" s="9"/>
      <c r="I98" s="287"/>
      <c r="J98" s="287"/>
    </row>
    <row r="99" spans="3:10" x14ac:dyDescent="0.2">
      <c r="C99" s="9"/>
      <c r="D99" s="9"/>
      <c r="E99" s="287"/>
      <c r="F99" s="287"/>
      <c r="G99" s="9"/>
      <c r="H99" s="9"/>
      <c r="I99" s="287"/>
      <c r="J99" s="287"/>
    </row>
    <row r="100" spans="3:10" x14ac:dyDescent="0.2">
      <c r="C100" s="9"/>
      <c r="D100" s="9"/>
      <c r="E100" s="287"/>
      <c r="F100" s="287"/>
      <c r="G100" s="9"/>
      <c r="H100" s="9"/>
      <c r="I100" s="287"/>
      <c r="J100" s="287"/>
    </row>
    <row r="101" spans="3:10" x14ac:dyDescent="0.2">
      <c r="C101" s="9"/>
      <c r="D101" s="9"/>
      <c r="E101" s="287"/>
      <c r="F101" s="287"/>
      <c r="G101" s="9"/>
      <c r="H101" s="9"/>
      <c r="I101" s="287"/>
      <c r="J101" s="287"/>
    </row>
    <row r="102" spans="3:10" x14ac:dyDescent="0.2">
      <c r="C102" s="9"/>
      <c r="D102" s="9"/>
      <c r="E102" s="287"/>
      <c r="F102" s="287"/>
      <c r="G102" s="9"/>
      <c r="H102" s="9"/>
      <c r="I102" s="287"/>
      <c r="J102" s="287"/>
    </row>
    <row r="103" spans="3:10" x14ac:dyDescent="0.2">
      <c r="C103" s="9"/>
      <c r="D103" s="9"/>
      <c r="E103" s="287"/>
      <c r="F103" s="287"/>
      <c r="G103" s="9"/>
      <c r="H103" s="9"/>
      <c r="I103" s="287"/>
      <c r="J103" s="287"/>
    </row>
    <row r="104" spans="3:10" x14ac:dyDescent="0.2">
      <c r="C104" s="9"/>
      <c r="D104" s="9"/>
      <c r="E104" s="287"/>
      <c r="F104" s="287"/>
      <c r="G104" s="9"/>
      <c r="H104" s="9"/>
      <c r="I104" s="287"/>
      <c r="J104" s="287"/>
    </row>
    <row r="105" spans="3:10" x14ac:dyDescent="0.2">
      <c r="C105" s="9"/>
      <c r="D105" s="9"/>
      <c r="E105" s="287"/>
      <c r="F105" s="287"/>
      <c r="G105" s="9"/>
      <c r="H105" s="9"/>
      <c r="I105" s="287"/>
      <c r="J105" s="287"/>
    </row>
    <row r="106" spans="3:10" x14ac:dyDescent="0.2">
      <c r="C106" s="9"/>
      <c r="D106" s="9"/>
      <c r="E106" s="287"/>
      <c r="F106" s="287"/>
      <c r="G106" s="9"/>
      <c r="H106" s="9"/>
      <c r="I106" s="287"/>
      <c r="J106" s="287"/>
    </row>
    <row r="107" spans="3:10" x14ac:dyDescent="0.2">
      <c r="C107" s="9"/>
      <c r="D107" s="9"/>
      <c r="E107" s="287"/>
      <c r="F107" s="287"/>
      <c r="G107" s="9"/>
      <c r="H107" s="9"/>
      <c r="I107" s="287"/>
      <c r="J107" s="287"/>
    </row>
    <row r="108" spans="3:10" x14ac:dyDescent="0.2">
      <c r="C108" s="9"/>
      <c r="D108" s="9"/>
      <c r="E108" s="287"/>
      <c r="F108" s="287"/>
      <c r="G108" s="9"/>
      <c r="H108" s="9"/>
      <c r="I108" s="287"/>
      <c r="J108" s="287"/>
    </row>
    <row r="109" spans="3:10" x14ac:dyDescent="0.2">
      <c r="C109" s="9"/>
      <c r="D109" s="9"/>
      <c r="E109" s="287"/>
      <c r="F109" s="287"/>
      <c r="G109" s="9"/>
      <c r="H109" s="9"/>
      <c r="I109" s="287"/>
      <c r="J109" s="287"/>
    </row>
    <row r="110" spans="3:10" x14ac:dyDescent="0.2">
      <c r="C110" s="9"/>
      <c r="D110" s="9"/>
      <c r="E110" s="287"/>
      <c r="F110" s="287"/>
      <c r="G110" s="9"/>
      <c r="H110" s="9"/>
      <c r="I110" s="287"/>
      <c r="J110" s="287"/>
    </row>
    <row r="111" spans="3:10" x14ac:dyDescent="0.2">
      <c r="C111" s="9"/>
      <c r="D111" s="9"/>
      <c r="E111" s="287"/>
      <c r="F111" s="287"/>
      <c r="G111" s="9"/>
      <c r="H111" s="9"/>
      <c r="I111" s="287"/>
      <c r="J111" s="287"/>
    </row>
    <row r="112" spans="3:10" x14ac:dyDescent="0.2">
      <c r="C112" s="9"/>
      <c r="D112" s="9"/>
      <c r="E112" s="287"/>
      <c r="F112" s="287"/>
      <c r="G112" s="9"/>
      <c r="H112" s="9"/>
      <c r="I112" s="287"/>
      <c r="J112" s="287"/>
    </row>
    <row r="113" spans="3:10" x14ac:dyDescent="0.2">
      <c r="C113" s="9"/>
      <c r="D113" s="9"/>
      <c r="E113" s="287"/>
      <c r="F113" s="287"/>
      <c r="G113" s="9"/>
      <c r="H113" s="9"/>
      <c r="I113" s="287"/>
      <c r="J113" s="287"/>
    </row>
    <row r="114" spans="3:10" x14ac:dyDescent="0.2">
      <c r="C114" s="9"/>
      <c r="D114" s="9"/>
      <c r="E114" s="287"/>
      <c r="F114" s="287"/>
      <c r="G114" s="9"/>
      <c r="H114" s="9"/>
      <c r="I114" s="287"/>
      <c r="J114" s="287"/>
    </row>
    <row r="115" spans="3:10" x14ac:dyDescent="0.2">
      <c r="C115" s="9"/>
      <c r="D115" s="9"/>
      <c r="E115" s="287"/>
      <c r="F115" s="287"/>
      <c r="G115" s="9"/>
      <c r="H115" s="9"/>
      <c r="I115" s="287"/>
      <c r="J115" s="287"/>
    </row>
    <row r="116" spans="3:10" x14ac:dyDescent="0.2">
      <c r="C116" s="9"/>
      <c r="D116" s="9"/>
      <c r="E116" s="287"/>
      <c r="F116" s="287"/>
      <c r="G116" s="9"/>
      <c r="H116" s="9"/>
      <c r="I116" s="287"/>
      <c r="J116" s="287"/>
    </row>
    <row r="117" spans="3:10" x14ac:dyDescent="0.2">
      <c r="C117" s="9"/>
      <c r="D117" s="9"/>
      <c r="E117" s="287"/>
      <c r="F117" s="287"/>
      <c r="G117" s="9"/>
      <c r="H117" s="9"/>
      <c r="I117" s="287"/>
      <c r="J117" s="287"/>
    </row>
    <row r="118" spans="3:10" x14ac:dyDescent="0.2">
      <c r="C118" s="9"/>
      <c r="D118" s="9"/>
      <c r="E118" s="287"/>
      <c r="F118" s="287"/>
      <c r="G118" s="9"/>
      <c r="H118" s="9"/>
      <c r="I118" s="287"/>
      <c r="J118" s="287"/>
    </row>
    <row r="119" spans="3:10" x14ac:dyDescent="0.2">
      <c r="C119" s="9"/>
      <c r="D119" s="9"/>
      <c r="E119" s="287"/>
      <c r="F119" s="287"/>
      <c r="G119" s="9"/>
      <c r="H119" s="9"/>
      <c r="I119" s="287"/>
      <c r="J119" s="287"/>
    </row>
    <row r="120" spans="3:10" x14ac:dyDescent="0.2">
      <c r="C120" s="9"/>
      <c r="D120" s="9"/>
      <c r="E120" s="287"/>
      <c r="F120" s="287"/>
      <c r="G120" s="9"/>
      <c r="H120" s="9"/>
      <c r="I120" s="287"/>
      <c r="J120" s="287"/>
    </row>
    <row r="121" spans="3:10" x14ac:dyDescent="0.2">
      <c r="C121" s="9"/>
      <c r="D121" s="9"/>
      <c r="E121" s="287"/>
      <c r="F121" s="287"/>
      <c r="G121" s="9"/>
      <c r="H121" s="9"/>
      <c r="I121" s="287"/>
      <c r="J121" s="287"/>
    </row>
    <row r="122" spans="3:10" x14ac:dyDescent="0.2">
      <c r="C122" s="9"/>
      <c r="D122" s="9"/>
      <c r="E122" s="287"/>
      <c r="F122" s="287"/>
      <c r="G122" s="9"/>
      <c r="H122" s="9"/>
      <c r="I122" s="287"/>
      <c r="J122" s="287"/>
    </row>
    <row r="123" spans="3:10" x14ac:dyDescent="0.2">
      <c r="C123" s="9"/>
      <c r="D123" s="9"/>
      <c r="E123" s="287"/>
      <c r="F123" s="287"/>
      <c r="G123" s="9"/>
      <c r="H123" s="9"/>
      <c r="I123" s="287"/>
      <c r="J123" s="287"/>
    </row>
    <row r="124" spans="3:10" x14ac:dyDescent="0.2">
      <c r="C124" s="9"/>
      <c r="D124" s="9"/>
      <c r="E124" s="287"/>
      <c r="F124" s="287"/>
      <c r="G124" s="9"/>
      <c r="H124" s="9"/>
      <c r="I124" s="287"/>
      <c r="J124" s="287"/>
    </row>
    <row r="125" spans="3:10" x14ac:dyDescent="0.2">
      <c r="C125" s="9"/>
      <c r="D125" s="9"/>
      <c r="E125" s="287"/>
      <c r="F125" s="287"/>
      <c r="G125" s="9"/>
      <c r="H125" s="9"/>
      <c r="I125" s="287"/>
      <c r="J125" s="287"/>
    </row>
    <row r="126" spans="3:10" x14ac:dyDescent="0.2">
      <c r="C126" s="9"/>
      <c r="D126" s="9"/>
      <c r="E126" s="287"/>
      <c r="F126" s="287"/>
      <c r="G126" s="9"/>
      <c r="H126" s="9"/>
      <c r="I126" s="287"/>
      <c r="J126" s="287"/>
    </row>
    <row r="127" spans="3:10" x14ac:dyDescent="0.2">
      <c r="C127" s="9"/>
      <c r="D127" s="9"/>
      <c r="E127" s="287"/>
      <c r="F127" s="287"/>
      <c r="G127" s="9"/>
      <c r="H127" s="9"/>
      <c r="I127" s="287"/>
      <c r="J127" s="287"/>
    </row>
    <row r="128" spans="3:10" x14ac:dyDescent="0.2">
      <c r="C128" s="9"/>
      <c r="D128" s="9"/>
      <c r="E128" s="287"/>
      <c r="F128" s="287"/>
      <c r="G128" s="9"/>
      <c r="H128" s="9"/>
      <c r="I128" s="287"/>
      <c r="J128" s="287"/>
    </row>
    <row r="129" spans="3:10" x14ac:dyDescent="0.2">
      <c r="C129" s="9"/>
      <c r="D129" s="9"/>
      <c r="E129" s="287"/>
      <c r="F129" s="287"/>
      <c r="G129" s="9"/>
      <c r="H129" s="9"/>
      <c r="I129" s="287"/>
      <c r="J129" s="287"/>
    </row>
    <row r="130" spans="3:10" x14ac:dyDescent="0.2">
      <c r="C130" s="9"/>
      <c r="D130" s="9"/>
      <c r="E130" s="287"/>
      <c r="F130" s="287"/>
      <c r="G130" s="9"/>
      <c r="H130" s="9"/>
      <c r="I130" s="287"/>
      <c r="J130" s="287"/>
    </row>
    <row r="131" spans="3:10" x14ac:dyDescent="0.2">
      <c r="C131" s="9"/>
      <c r="D131" s="9"/>
      <c r="E131" s="287"/>
      <c r="F131" s="287"/>
      <c r="G131" s="9"/>
      <c r="H131" s="9"/>
      <c r="I131" s="287"/>
      <c r="J131" s="287"/>
    </row>
    <row r="132" spans="3:10" x14ac:dyDescent="0.2">
      <c r="C132" s="9"/>
      <c r="D132" s="9"/>
      <c r="E132" s="287"/>
      <c r="F132" s="287"/>
      <c r="G132" s="9"/>
      <c r="H132" s="9"/>
      <c r="I132" s="287"/>
      <c r="J132" s="287"/>
    </row>
    <row r="133" spans="3:10" x14ac:dyDescent="0.2">
      <c r="C133" s="9"/>
      <c r="D133" s="9"/>
      <c r="E133" s="287"/>
      <c r="F133" s="287"/>
      <c r="G133" s="9"/>
      <c r="H133" s="9"/>
      <c r="I133" s="287"/>
      <c r="J133" s="287"/>
    </row>
    <row r="134" spans="3:10" x14ac:dyDescent="0.2">
      <c r="C134" s="9"/>
      <c r="D134" s="9"/>
      <c r="E134" s="287"/>
      <c r="F134" s="287"/>
      <c r="G134" s="9"/>
      <c r="H134" s="9"/>
      <c r="I134" s="287"/>
      <c r="J134" s="287"/>
    </row>
    <row r="135" spans="3:10" x14ac:dyDescent="0.2">
      <c r="C135" s="9"/>
      <c r="D135" s="9"/>
      <c r="E135" s="287"/>
      <c r="F135" s="287"/>
      <c r="G135" s="9"/>
      <c r="H135" s="9"/>
      <c r="I135" s="287"/>
      <c r="J135" s="287"/>
    </row>
    <row r="136" spans="3:10" x14ac:dyDescent="0.2">
      <c r="C136" s="9"/>
      <c r="D136" s="9"/>
      <c r="E136" s="287"/>
      <c r="F136" s="287"/>
      <c r="G136" s="9"/>
      <c r="H136" s="9"/>
      <c r="I136" s="287"/>
      <c r="J136" s="287"/>
    </row>
    <row r="137" spans="3:10" x14ac:dyDescent="0.2">
      <c r="C137" s="9"/>
      <c r="D137" s="9"/>
      <c r="E137" s="287"/>
      <c r="F137" s="287"/>
      <c r="G137" s="9"/>
      <c r="H137" s="9"/>
      <c r="I137" s="287"/>
      <c r="J137" s="287"/>
    </row>
    <row r="138" spans="3:10" x14ac:dyDescent="0.2">
      <c r="C138" s="9"/>
      <c r="D138" s="9"/>
      <c r="E138" s="287"/>
      <c r="F138" s="287"/>
      <c r="G138" s="9"/>
      <c r="H138" s="9"/>
      <c r="I138" s="287"/>
      <c r="J138" s="287"/>
    </row>
    <row r="139" spans="3:10" x14ac:dyDescent="0.2">
      <c r="C139" s="9"/>
      <c r="D139" s="9"/>
      <c r="E139" s="287"/>
      <c r="F139" s="287"/>
      <c r="G139" s="9"/>
      <c r="H139" s="9"/>
      <c r="I139" s="287"/>
      <c r="J139" s="287"/>
    </row>
    <row r="140" spans="3:10" x14ac:dyDescent="0.2">
      <c r="C140" s="9"/>
      <c r="D140" s="9"/>
      <c r="E140" s="287"/>
      <c r="F140" s="287"/>
      <c r="G140" s="9"/>
      <c r="H140" s="9"/>
      <c r="I140" s="287"/>
      <c r="J140" s="287"/>
    </row>
    <row r="141" spans="3:10" x14ac:dyDescent="0.2">
      <c r="C141" s="9"/>
      <c r="D141" s="9"/>
      <c r="E141" s="287"/>
      <c r="F141" s="287"/>
      <c r="G141" s="9"/>
      <c r="H141" s="9"/>
      <c r="I141" s="287"/>
      <c r="J141" s="287"/>
    </row>
    <row r="142" spans="3:10" x14ac:dyDescent="0.2">
      <c r="C142" s="9"/>
      <c r="D142" s="9"/>
      <c r="E142" s="287"/>
      <c r="F142" s="287"/>
      <c r="G142" s="9"/>
      <c r="H142" s="9"/>
      <c r="I142" s="287"/>
      <c r="J142" s="287"/>
    </row>
    <row r="143" spans="3:10" x14ac:dyDescent="0.2">
      <c r="C143" s="9"/>
      <c r="D143" s="9"/>
      <c r="E143" s="287"/>
      <c r="F143" s="287"/>
      <c r="G143" s="9"/>
      <c r="H143" s="9"/>
      <c r="I143" s="287"/>
      <c r="J143" s="287"/>
    </row>
    <row r="144" spans="3:10" x14ac:dyDescent="0.2">
      <c r="C144" s="9"/>
      <c r="D144" s="9"/>
      <c r="E144" s="287"/>
      <c r="F144" s="287"/>
      <c r="G144" s="9"/>
      <c r="H144" s="9"/>
      <c r="I144" s="287"/>
      <c r="J144" s="287"/>
    </row>
    <row r="145" spans="3:10" x14ac:dyDescent="0.2">
      <c r="C145" s="9"/>
      <c r="D145" s="9"/>
      <c r="E145" s="287"/>
      <c r="F145" s="287"/>
      <c r="G145" s="9"/>
      <c r="H145" s="9"/>
      <c r="I145" s="287"/>
      <c r="J145" s="287"/>
    </row>
    <row r="146" spans="3:10" x14ac:dyDescent="0.2">
      <c r="C146" s="9"/>
      <c r="D146" s="9"/>
      <c r="E146" s="287"/>
      <c r="F146" s="287"/>
      <c r="G146" s="9"/>
      <c r="H146" s="9"/>
      <c r="I146" s="287"/>
      <c r="J146" s="287"/>
    </row>
    <row r="147" spans="3:10" x14ac:dyDescent="0.2">
      <c r="C147" s="9"/>
      <c r="D147" s="9"/>
      <c r="E147" s="287"/>
      <c r="F147" s="287"/>
      <c r="G147" s="9"/>
      <c r="H147" s="9"/>
      <c r="I147" s="287"/>
      <c r="J147" s="287"/>
    </row>
    <row r="148" spans="3:10" x14ac:dyDescent="0.2">
      <c r="C148" s="9"/>
      <c r="D148" s="9"/>
      <c r="E148" s="287"/>
      <c r="F148" s="287"/>
      <c r="G148" s="9"/>
      <c r="H148" s="9"/>
      <c r="I148" s="287"/>
      <c r="J148" s="287"/>
    </row>
    <row r="149" spans="3:10" x14ac:dyDescent="0.2">
      <c r="C149" s="9"/>
      <c r="D149" s="9"/>
      <c r="E149" s="287"/>
      <c r="F149" s="287"/>
      <c r="G149" s="9"/>
      <c r="H149" s="9"/>
      <c r="I149" s="287"/>
      <c r="J149" s="287"/>
    </row>
    <row r="150" spans="3:10" x14ac:dyDescent="0.2">
      <c r="C150" s="9"/>
      <c r="D150" s="9"/>
      <c r="E150" s="287"/>
      <c r="F150" s="287"/>
      <c r="G150" s="9"/>
      <c r="H150" s="9"/>
      <c r="I150" s="287"/>
      <c r="J150" s="287"/>
    </row>
    <row r="151" spans="3:10" x14ac:dyDescent="0.2">
      <c r="C151" s="9"/>
      <c r="D151" s="9"/>
      <c r="E151" s="287"/>
      <c r="F151" s="287"/>
      <c r="G151" s="9"/>
      <c r="H151" s="9"/>
      <c r="I151" s="287"/>
      <c r="J151" s="287"/>
    </row>
    <row r="152" spans="3:10" x14ac:dyDescent="0.2">
      <c r="C152" s="9"/>
      <c r="D152" s="9"/>
      <c r="E152" s="287"/>
      <c r="F152" s="287"/>
      <c r="G152" s="9"/>
      <c r="H152" s="9"/>
      <c r="I152" s="287"/>
      <c r="J152" s="287"/>
    </row>
    <row r="153" spans="3:10" x14ac:dyDescent="0.2">
      <c r="C153" s="9"/>
      <c r="D153" s="9"/>
      <c r="E153" s="287"/>
      <c r="F153" s="287"/>
      <c r="G153" s="9"/>
      <c r="H153" s="9"/>
      <c r="I153" s="287"/>
      <c r="J153" s="287"/>
    </row>
    <row r="154" spans="3:10" x14ac:dyDescent="0.2">
      <c r="C154" s="9"/>
      <c r="D154" s="9"/>
      <c r="E154" s="287"/>
      <c r="F154" s="287"/>
      <c r="G154" s="9"/>
      <c r="H154" s="9"/>
      <c r="I154" s="287"/>
      <c r="J154" s="287"/>
    </row>
    <row r="155" spans="3:10" x14ac:dyDescent="0.2">
      <c r="C155" s="9"/>
      <c r="D155" s="9"/>
      <c r="E155" s="287"/>
      <c r="F155" s="287"/>
      <c r="G155" s="9"/>
      <c r="H155" s="9"/>
      <c r="I155" s="287"/>
      <c r="J155" s="287"/>
    </row>
    <row r="156" spans="3:10" x14ac:dyDescent="0.2">
      <c r="C156" s="9"/>
      <c r="D156" s="9"/>
      <c r="E156" s="287"/>
      <c r="F156" s="287"/>
      <c r="G156" s="9"/>
      <c r="H156" s="9"/>
      <c r="I156" s="287"/>
      <c r="J156" s="287"/>
    </row>
  </sheetData>
  <mergeCells count="12">
    <mergeCell ref="A57:A61"/>
    <mergeCell ref="A1:A2"/>
    <mergeCell ref="B1:B2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</mergeCells>
  <pageMargins left="0.39370078740157483" right="0" top="1.0171874999999999" bottom="0.35433070866141736" header="0.11811023622047245" footer="0.31496062992125984"/>
  <pageSetup paperSize="9" scale="63" orientation="portrait" horizontalDpi="300" verticalDpi="300" r:id="rId1"/>
  <headerFooter>
    <oddHeader>&amp;C&amp;"Verdana,Regular"TURISTIČKA ZAJEDNICA KVARNERA
&amp;"Verdana,Bold"KOMERCIJALNI turistički promet&amp;"Verdana,Regular" na Kvarneru po subregijama i vrstama smještaja
u razdoblju &amp;"Verdana,Bold"siječanj-srpnju 2016. godine</oddHeader>
    <oddFooter xml:space="preserve">&amp;L&amp;"Verdana,Regular"&amp;7IZVOR: I-VII/2016. - informacijski sustav eVisitor - ažurnost podataka: 2.8.2016. 07:01
            I-VII/2015. - informacijski sustav TZ Kvarnera
U Opatiji, 2. kolovoza 2016. godine&amp;R&amp;"Verdana,Regular"&amp;7 6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374"/>
  <sheetViews>
    <sheetView view="pageLayout" zoomScaleNormal="100" zoomScaleSheetLayoutView="100" workbookViewId="0">
      <selection activeCell="F4" sqref="F4"/>
    </sheetView>
  </sheetViews>
  <sheetFormatPr defaultColWidth="1" defaultRowHeight="12.75" x14ac:dyDescent="0.2"/>
  <cols>
    <col min="1" max="1" width="18.28515625" style="7" customWidth="1"/>
    <col min="2" max="2" width="9" style="7" customWidth="1"/>
    <col min="3" max="3" width="10" style="7" customWidth="1"/>
    <col min="4" max="4" width="10.5703125" style="7" customWidth="1"/>
    <col min="5" max="5" width="6.28515625" style="7" customWidth="1"/>
    <col min="6" max="6" width="9" style="7" customWidth="1"/>
    <col min="7" max="7" width="10" style="7" customWidth="1"/>
    <col min="8" max="8" width="10.5703125" style="7" customWidth="1"/>
    <col min="9" max="9" width="6" style="7" customWidth="1"/>
    <col min="10" max="12" width="6.28515625" style="11" customWidth="1"/>
    <col min="13" max="16384" width="1" style="7"/>
  </cols>
  <sheetData>
    <row r="1" spans="1:18" s="122" customFormat="1" ht="15.75" customHeight="1" thickTop="1" x14ac:dyDescent="0.25">
      <c r="A1" s="289" t="s">
        <v>0</v>
      </c>
      <c r="B1" s="291" t="s">
        <v>134</v>
      </c>
      <c r="C1" s="292"/>
      <c r="D1" s="292"/>
      <c r="E1" s="293"/>
      <c r="F1" s="291" t="s">
        <v>1</v>
      </c>
      <c r="G1" s="292"/>
      <c r="H1" s="292"/>
      <c r="I1" s="293"/>
      <c r="J1" s="118" t="s">
        <v>133</v>
      </c>
      <c r="K1" s="119"/>
      <c r="L1" s="120"/>
      <c r="M1" s="121"/>
    </row>
    <row r="2" spans="1:18" s="130" customFormat="1" ht="21.75" customHeight="1" thickBot="1" x14ac:dyDescent="0.3">
      <c r="A2" s="290"/>
      <c r="B2" s="123" t="s">
        <v>163</v>
      </c>
      <c r="C2" s="124" t="s">
        <v>164</v>
      </c>
      <c r="D2" s="125" t="s">
        <v>165</v>
      </c>
      <c r="E2" s="126" t="s">
        <v>171</v>
      </c>
      <c r="F2" s="123" t="s">
        <v>163</v>
      </c>
      <c r="G2" s="124" t="s">
        <v>164</v>
      </c>
      <c r="H2" s="125" t="s">
        <v>165</v>
      </c>
      <c r="I2" s="126" t="s">
        <v>171</v>
      </c>
      <c r="J2" s="127" t="s">
        <v>46</v>
      </c>
      <c r="K2" s="128" t="s">
        <v>47</v>
      </c>
      <c r="L2" s="129" t="s">
        <v>48</v>
      </c>
    </row>
    <row r="3" spans="1:18" s="2" customFormat="1" ht="13.5" thickTop="1" x14ac:dyDescent="0.2">
      <c r="A3" s="60" t="s">
        <v>4</v>
      </c>
      <c r="B3" s="96">
        <v>9966</v>
      </c>
      <c r="C3" s="96">
        <v>193804</v>
      </c>
      <c r="D3" s="69">
        <f t="shared" ref="D3:D46" si="0">B3+C3</f>
        <v>203770</v>
      </c>
      <c r="E3" s="64">
        <f t="shared" ref="E3:E44" si="1">IF($D$46&lt;&gt;0,D3/$D$46*100,0)</f>
        <v>4.8777346744051657</v>
      </c>
      <c r="F3" s="61">
        <v>10441</v>
      </c>
      <c r="G3" s="96">
        <v>174913</v>
      </c>
      <c r="H3" s="63">
        <f t="shared" ref="H3:H46" si="2">F3+G3</f>
        <v>185354</v>
      </c>
      <c r="I3" s="65">
        <f t="shared" ref="I3:I44" si="3">IF($H$46&lt;&gt;0,H3/$H$46*100,0)</f>
        <v>4.8640471095167674</v>
      </c>
      <c r="J3" s="61">
        <f>IF(F3&lt;&gt;0,B3/F3*100,0)</f>
        <v>95.450627334546496</v>
      </c>
      <c r="K3" s="62">
        <f t="shared" ref="K3:L46" si="4">IF(G3&lt;&gt;0,C3/G3*100,0)</f>
        <v>110.80022639826656</v>
      </c>
      <c r="L3" s="63">
        <f t="shared" si="4"/>
        <v>109.93558272278992</v>
      </c>
    </row>
    <row r="4" spans="1:18" s="2" customFormat="1" x14ac:dyDescent="0.2">
      <c r="A4" s="66" t="s">
        <v>5</v>
      </c>
      <c r="B4" s="97">
        <v>4970</v>
      </c>
      <c r="C4" s="68">
        <v>75585</v>
      </c>
      <c r="D4" s="69">
        <f t="shared" si="0"/>
        <v>80555</v>
      </c>
      <c r="E4" s="70">
        <f t="shared" si="1"/>
        <v>1.9282814776302115</v>
      </c>
      <c r="F4" s="67">
        <v>4324</v>
      </c>
      <c r="G4" s="97">
        <v>71394</v>
      </c>
      <c r="H4" s="69">
        <f t="shared" si="2"/>
        <v>75718</v>
      </c>
      <c r="I4" s="70">
        <f t="shared" si="3"/>
        <v>1.9869866257992308</v>
      </c>
      <c r="J4" s="67">
        <f t="shared" ref="J4:J46" si="5">IF(F4&lt;&gt;0,B4/F4*100,0)</f>
        <v>114.93987049028678</v>
      </c>
      <c r="K4" s="68">
        <f t="shared" si="4"/>
        <v>105.87024119673923</v>
      </c>
      <c r="L4" s="69">
        <f t="shared" si="4"/>
        <v>106.38817718376079</v>
      </c>
    </row>
    <row r="5" spans="1:18" s="2" customFormat="1" x14ac:dyDescent="0.2">
      <c r="A5" s="66" t="s">
        <v>6</v>
      </c>
      <c r="B5" s="97">
        <v>1707</v>
      </c>
      <c r="C5" s="68">
        <v>66046</v>
      </c>
      <c r="D5" s="69">
        <f t="shared" si="0"/>
        <v>67753</v>
      </c>
      <c r="E5" s="70">
        <f t="shared" si="1"/>
        <v>1.6218342120772107</v>
      </c>
      <c r="F5" s="67">
        <v>2804</v>
      </c>
      <c r="G5" s="68">
        <v>64117</v>
      </c>
      <c r="H5" s="69">
        <f t="shared" si="2"/>
        <v>66921</v>
      </c>
      <c r="I5" s="70">
        <f t="shared" si="3"/>
        <v>1.7561363478315632</v>
      </c>
      <c r="J5" s="67">
        <f t="shared" si="5"/>
        <v>60.877318116975751</v>
      </c>
      <c r="K5" s="68">
        <f t="shared" si="4"/>
        <v>103.00856247173135</v>
      </c>
      <c r="L5" s="69">
        <f t="shared" si="4"/>
        <v>101.24325697464174</v>
      </c>
    </row>
    <row r="6" spans="1:18" s="2" customFormat="1" x14ac:dyDescent="0.2">
      <c r="A6" s="66" t="s">
        <v>7</v>
      </c>
      <c r="B6" s="97">
        <v>565</v>
      </c>
      <c r="C6" s="68">
        <v>24050</v>
      </c>
      <c r="D6" s="69">
        <f t="shared" si="0"/>
        <v>24615</v>
      </c>
      <c r="E6" s="70">
        <f t="shared" si="1"/>
        <v>0.58922039068794796</v>
      </c>
      <c r="F6" s="67">
        <v>1820</v>
      </c>
      <c r="G6" s="68">
        <v>25714</v>
      </c>
      <c r="H6" s="69">
        <f t="shared" si="2"/>
        <v>27534</v>
      </c>
      <c r="I6" s="70">
        <f t="shared" si="3"/>
        <v>0.72254536246012857</v>
      </c>
      <c r="J6" s="67">
        <f t="shared" si="5"/>
        <v>31.043956043956044</v>
      </c>
      <c r="K6" s="68">
        <f t="shared" si="4"/>
        <v>93.528816986855418</v>
      </c>
      <c r="L6" s="69">
        <f t="shared" si="4"/>
        <v>89.398561778165174</v>
      </c>
    </row>
    <row r="7" spans="1:18" s="2" customFormat="1" x14ac:dyDescent="0.2">
      <c r="A7" s="66" t="s">
        <v>8</v>
      </c>
      <c r="B7" s="97">
        <v>646</v>
      </c>
      <c r="C7" s="68">
        <v>15053</v>
      </c>
      <c r="D7" s="69">
        <f t="shared" si="0"/>
        <v>15699</v>
      </c>
      <c r="E7" s="70">
        <f t="shared" si="1"/>
        <v>0.37579406513955294</v>
      </c>
      <c r="F7" s="67">
        <v>1061</v>
      </c>
      <c r="G7" s="68">
        <v>9751</v>
      </c>
      <c r="H7" s="69">
        <f t="shared" si="2"/>
        <v>10812</v>
      </c>
      <c r="I7" s="70">
        <f t="shared" si="3"/>
        <v>0.28372777144326694</v>
      </c>
      <c r="J7" s="67">
        <f t="shared" si="5"/>
        <v>60.885956644674835</v>
      </c>
      <c r="K7" s="68">
        <f t="shared" si="4"/>
        <v>154.37391036816737</v>
      </c>
      <c r="L7" s="69">
        <f t="shared" si="4"/>
        <v>145.1997780244173</v>
      </c>
    </row>
    <row r="8" spans="1:18" s="2" customFormat="1" ht="13.5" thickBot="1" x14ac:dyDescent="0.25">
      <c r="A8" s="71" t="s">
        <v>9</v>
      </c>
      <c r="B8" s="98">
        <f>SUM(B3:B7)</f>
        <v>17854</v>
      </c>
      <c r="C8" s="99">
        <f>SUM(C3:C7)</f>
        <v>374538</v>
      </c>
      <c r="D8" s="100">
        <f t="shared" si="0"/>
        <v>392392</v>
      </c>
      <c r="E8" s="101">
        <f t="shared" si="1"/>
        <v>9.3928648199400886</v>
      </c>
      <c r="F8" s="102">
        <f>SUM(F3:F7)</f>
        <v>20450</v>
      </c>
      <c r="G8" s="99">
        <f>SUM(G3:G7)</f>
        <v>345889</v>
      </c>
      <c r="H8" s="100">
        <f t="shared" si="2"/>
        <v>366339</v>
      </c>
      <c r="I8" s="101">
        <f t="shared" si="3"/>
        <v>9.6134432170509587</v>
      </c>
      <c r="J8" s="72">
        <f t="shared" si="5"/>
        <v>87.30562347188264</v>
      </c>
      <c r="K8" s="73">
        <f t="shared" si="4"/>
        <v>108.28271497503535</v>
      </c>
      <c r="L8" s="74">
        <f t="shared" si="4"/>
        <v>107.11171892700477</v>
      </c>
      <c r="M8" s="1"/>
      <c r="N8" s="1"/>
      <c r="O8" s="1"/>
      <c r="P8" s="1"/>
      <c r="Q8" s="1"/>
      <c r="R8" s="1"/>
    </row>
    <row r="9" spans="1:18" s="2" customFormat="1" ht="13.5" thickTop="1" x14ac:dyDescent="0.2">
      <c r="A9" s="60" t="s">
        <v>10</v>
      </c>
      <c r="B9" s="96">
        <v>4322</v>
      </c>
      <c r="C9" s="62">
        <v>35047</v>
      </c>
      <c r="D9" s="63">
        <f t="shared" ref="D9:D16" si="6">B9+C9</f>
        <v>39369</v>
      </c>
      <c r="E9" s="64">
        <f t="shared" si="1"/>
        <v>0.94239356331480095</v>
      </c>
      <c r="F9" s="61">
        <v>4310</v>
      </c>
      <c r="G9" s="62">
        <v>31019</v>
      </c>
      <c r="H9" s="63">
        <f t="shared" ref="H9:H16" si="7">F9+G9</f>
        <v>35329</v>
      </c>
      <c r="I9" s="64">
        <f t="shared" si="3"/>
        <v>0.92710122431734887</v>
      </c>
      <c r="J9" s="61">
        <f t="shared" ref="J9:L10" si="8">IF(F9&lt;&gt;0,B9/F9*100,0)</f>
        <v>100.2784222737819</v>
      </c>
      <c r="K9" s="62">
        <f t="shared" si="8"/>
        <v>112.98558947741707</v>
      </c>
      <c r="L9" s="63">
        <f t="shared" si="8"/>
        <v>111.43536471454046</v>
      </c>
      <c r="M9" s="1"/>
      <c r="N9" s="1"/>
      <c r="O9" s="1"/>
      <c r="P9" s="1"/>
      <c r="Q9" s="1"/>
      <c r="R9" s="1"/>
    </row>
    <row r="10" spans="1:18" s="2" customFormat="1" x14ac:dyDescent="0.2">
      <c r="A10" s="66" t="s">
        <v>11</v>
      </c>
      <c r="B10" s="97">
        <v>4999</v>
      </c>
      <c r="C10" s="68">
        <v>45153</v>
      </c>
      <c r="D10" s="69">
        <f t="shared" si="6"/>
        <v>50152</v>
      </c>
      <c r="E10" s="70">
        <f t="shared" si="1"/>
        <v>1.200511112483525</v>
      </c>
      <c r="F10" s="67">
        <v>3633</v>
      </c>
      <c r="G10" s="68">
        <v>32386</v>
      </c>
      <c r="H10" s="69">
        <f t="shared" si="7"/>
        <v>36019</v>
      </c>
      <c r="I10" s="70">
        <f t="shared" si="3"/>
        <v>0.945208157567058</v>
      </c>
      <c r="J10" s="67">
        <f t="shared" si="8"/>
        <v>137.59977979631159</v>
      </c>
      <c r="K10" s="68">
        <f t="shared" si="8"/>
        <v>139.42135490644105</v>
      </c>
      <c r="L10" s="69">
        <f t="shared" si="8"/>
        <v>139.2376245870235</v>
      </c>
      <c r="M10" s="1"/>
      <c r="N10" s="1"/>
      <c r="O10" s="1"/>
      <c r="P10" s="1"/>
      <c r="Q10" s="1"/>
      <c r="R10" s="1"/>
    </row>
    <row r="11" spans="1:18" s="2" customFormat="1" x14ac:dyDescent="0.2">
      <c r="A11" s="66" t="s">
        <v>12</v>
      </c>
      <c r="B11" s="97">
        <v>1801</v>
      </c>
      <c r="C11" s="68">
        <v>8813</v>
      </c>
      <c r="D11" s="69">
        <f t="shared" si="6"/>
        <v>10614</v>
      </c>
      <c r="E11" s="70">
        <f t="shared" si="1"/>
        <v>0.2540721197140719</v>
      </c>
      <c r="F11" s="67">
        <v>2223</v>
      </c>
      <c r="G11" s="68">
        <v>4679</v>
      </c>
      <c r="H11" s="69">
        <f t="shared" si="7"/>
        <v>6902</v>
      </c>
      <c r="I11" s="70">
        <f t="shared" si="3"/>
        <v>0.18112181636158234</v>
      </c>
      <c r="J11" s="67">
        <f t="shared" ref="J11:K16" si="9">IF(F11&lt;&gt;0,B11/F11*100,0)</f>
        <v>81.016644174538911</v>
      </c>
      <c r="K11" s="68">
        <f t="shared" si="9"/>
        <v>188.35221201111349</v>
      </c>
      <c r="L11" s="69">
        <f t="shared" si="4"/>
        <v>153.78151260504202</v>
      </c>
      <c r="M11" s="1"/>
      <c r="N11" s="1"/>
      <c r="O11" s="1"/>
      <c r="P11" s="1"/>
      <c r="Q11" s="1"/>
      <c r="R11" s="1"/>
    </row>
    <row r="12" spans="1:18" s="2" customFormat="1" x14ac:dyDescent="0.2">
      <c r="A12" s="66" t="s">
        <v>13</v>
      </c>
      <c r="B12" s="97">
        <v>53</v>
      </c>
      <c r="C12" s="68">
        <v>2058</v>
      </c>
      <c r="D12" s="69">
        <f t="shared" si="6"/>
        <v>2111</v>
      </c>
      <c r="E12" s="70">
        <f t="shared" si="1"/>
        <v>5.053196200456056E-2</v>
      </c>
      <c r="F12" s="67">
        <v>424</v>
      </c>
      <c r="G12" s="68">
        <v>2039</v>
      </c>
      <c r="H12" s="69">
        <f t="shared" si="7"/>
        <v>2463</v>
      </c>
      <c r="I12" s="70">
        <f t="shared" si="3"/>
        <v>6.4633879121787502E-2</v>
      </c>
      <c r="J12" s="67">
        <f t="shared" si="9"/>
        <v>12.5</v>
      </c>
      <c r="K12" s="68">
        <f t="shared" si="9"/>
        <v>100.93182932810201</v>
      </c>
      <c r="L12" s="69">
        <f t="shared" si="4"/>
        <v>85.708485586682897</v>
      </c>
      <c r="M12" s="1"/>
      <c r="N12" s="1"/>
      <c r="O12" s="1"/>
      <c r="P12" s="1"/>
      <c r="Q12" s="1"/>
      <c r="R12" s="1"/>
    </row>
    <row r="13" spans="1:18" s="2" customFormat="1" x14ac:dyDescent="0.2">
      <c r="A13" s="66" t="s">
        <v>14</v>
      </c>
      <c r="B13" s="97">
        <v>316</v>
      </c>
      <c r="C13" s="68">
        <v>4642</v>
      </c>
      <c r="D13" s="69">
        <f t="shared" si="6"/>
        <v>4958</v>
      </c>
      <c r="E13" s="70">
        <f t="shared" si="1"/>
        <v>0.1186818889713933</v>
      </c>
      <c r="F13" s="67">
        <v>175</v>
      </c>
      <c r="G13" s="68">
        <v>2417</v>
      </c>
      <c r="H13" s="69">
        <f t="shared" si="7"/>
        <v>2592</v>
      </c>
      <c r="I13" s="70">
        <f t="shared" si="3"/>
        <v>6.8019088381515699E-2</v>
      </c>
      <c r="J13" s="67">
        <f t="shared" si="9"/>
        <v>180.57142857142856</v>
      </c>
      <c r="K13" s="68">
        <f t="shared" si="9"/>
        <v>192.0562681009516</v>
      </c>
      <c r="L13" s="69">
        <f t="shared" si="4"/>
        <v>191.28086419753086</v>
      </c>
      <c r="M13" s="1"/>
      <c r="N13" s="1"/>
      <c r="O13" s="1"/>
      <c r="P13" s="1"/>
      <c r="Q13" s="1"/>
      <c r="R13" s="1"/>
    </row>
    <row r="14" spans="1:18" s="2" customFormat="1" ht="15" customHeight="1" x14ac:dyDescent="0.2">
      <c r="A14" s="37" t="s">
        <v>15</v>
      </c>
      <c r="B14" s="97">
        <v>695</v>
      </c>
      <c r="C14" s="68">
        <v>1650</v>
      </c>
      <c r="D14" s="69">
        <f t="shared" si="6"/>
        <v>2345</v>
      </c>
      <c r="E14" s="70">
        <f t="shared" si="1"/>
        <v>5.6133325864848191E-2</v>
      </c>
      <c r="F14" s="67">
        <v>570</v>
      </c>
      <c r="G14" s="68">
        <v>580</v>
      </c>
      <c r="H14" s="69">
        <f t="shared" si="7"/>
        <v>1150</v>
      </c>
      <c r="I14" s="70">
        <f t="shared" si="3"/>
        <v>3.0178222082848403E-2</v>
      </c>
      <c r="J14" s="67">
        <f t="shared" si="9"/>
        <v>121.92982456140351</v>
      </c>
      <c r="K14" s="68">
        <f t="shared" si="9"/>
        <v>284.48275862068965</v>
      </c>
      <c r="L14" s="69">
        <f t="shared" si="4"/>
        <v>203.91304347826087</v>
      </c>
      <c r="M14" s="1"/>
      <c r="N14" s="1"/>
      <c r="O14" s="1"/>
      <c r="P14" s="1"/>
      <c r="Q14" s="1"/>
      <c r="R14" s="1"/>
    </row>
    <row r="15" spans="1:18" s="2" customFormat="1" x14ac:dyDescent="0.2">
      <c r="A15" s="66" t="s">
        <v>16</v>
      </c>
      <c r="B15" s="97">
        <v>19</v>
      </c>
      <c r="C15" s="68">
        <v>798</v>
      </c>
      <c r="D15" s="69">
        <f t="shared" si="6"/>
        <v>817</v>
      </c>
      <c r="E15" s="70">
        <f t="shared" si="1"/>
        <v>1.9556898606217898E-2</v>
      </c>
      <c r="F15" s="67">
        <v>213</v>
      </c>
      <c r="G15" s="68">
        <v>543</v>
      </c>
      <c r="H15" s="69">
        <f t="shared" si="7"/>
        <v>756</v>
      </c>
      <c r="I15" s="70">
        <f t="shared" si="3"/>
        <v>1.9838900777942082E-2</v>
      </c>
      <c r="J15" s="67">
        <f t="shared" si="9"/>
        <v>8.92018779342723</v>
      </c>
      <c r="K15" s="68">
        <f t="shared" si="9"/>
        <v>146.96132596685084</v>
      </c>
      <c r="L15" s="69">
        <f t="shared" si="4"/>
        <v>108.06878306878306</v>
      </c>
      <c r="M15" s="1"/>
      <c r="N15" s="1"/>
      <c r="O15" s="1"/>
      <c r="P15" s="1"/>
      <c r="Q15" s="1"/>
      <c r="R15" s="1"/>
    </row>
    <row r="16" spans="1:18" s="2" customFormat="1" x14ac:dyDescent="0.2">
      <c r="A16" s="66" t="s">
        <v>17</v>
      </c>
      <c r="B16" s="97">
        <v>93</v>
      </c>
      <c r="C16" s="68">
        <v>2002</v>
      </c>
      <c r="D16" s="69">
        <f t="shared" si="6"/>
        <v>2095</v>
      </c>
      <c r="E16" s="70">
        <f t="shared" si="1"/>
        <v>5.0148962766250298E-2</v>
      </c>
      <c r="F16" s="67">
        <v>51</v>
      </c>
      <c r="G16" s="68">
        <v>974</v>
      </c>
      <c r="H16" s="69">
        <f t="shared" si="7"/>
        <v>1025</v>
      </c>
      <c r="I16" s="70">
        <f t="shared" si="3"/>
        <v>2.6897980552104014E-2</v>
      </c>
      <c r="J16" s="67">
        <f t="shared" si="9"/>
        <v>182.35294117647058</v>
      </c>
      <c r="K16" s="68">
        <f t="shared" si="9"/>
        <v>205.54414784394251</v>
      </c>
      <c r="L16" s="69">
        <f>IF(H16&lt;&gt;0,D16/H16*100,0)</f>
        <v>204.39024390243904</v>
      </c>
      <c r="M16" s="1"/>
      <c r="N16" s="1"/>
      <c r="O16" s="1"/>
      <c r="P16" s="1"/>
      <c r="Q16" s="1"/>
      <c r="R16" s="1"/>
    </row>
    <row r="17" spans="1:18" s="2" customFormat="1" ht="13.5" thickBot="1" x14ac:dyDescent="0.25">
      <c r="A17" s="75" t="s">
        <v>18</v>
      </c>
      <c r="B17" s="98">
        <f>SUM(B9:B16)</f>
        <v>12298</v>
      </c>
      <c r="C17" s="99">
        <f>SUM(C9:C16)</f>
        <v>100163</v>
      </c>
      <c r="D17" s="100">
        <f t="shared" si="0"/>
        <v>112461</v>
      </c>
      <c r="E17" s="103">
        <f t="shared" si="1"/>
        <v>2.6920298337256683</v>
      </c>
      <c r="F17" s="102">
        <f>SUM(F9:F16)</f>
        <v>11599</v>
      </c>
      <c r="G17" s="99">
        <f>SUM(G9:G16)</f>
        <v>74637</v>
      </c>
      <c r="H17" s="100">
        <f t="shared" si="2"/>
        <v>86236</v>
      </c>
      <c r="I17" s="104">
        <f t="shared" si="3"/>
        <v>2.262999269162187</v>
      </c>
      <c r="J17" s="72">
        <f t="shared" si="5"/>
        <v>106.02638158461937</v>
      </c>
      <c r="K17" s="73">
        <f t="shared" si="4"/>
        <v>134.20019561343571</v>
      </c>
      <c r="L17" s="74">
        <f>IF(H17&lt;&gt;0,D17/H17*100,0)</f>
        <v>130.41073333642564</v>
      </c>
      <c r="M17" s="1"/>
      <c r="N17" s="1"/>
      <c r="O17" s="1"/>
      <c r="P17" s="1"/>
      <c r="Q17" s="1"/>
      <c r="R17" s="1"/>
    </row>
    <row r="18" spans="1:18" s="2" customFormat="1" ht="14.25" thickTop="1" thickBot="1" x14ac:dyDescent="0.25">
      <c r="A18" s="75" t="s">
        <v>19</v>
      </c>
      <c r="B18" s="105">
        <v>69241</v>
      </c>
      <c r="C18" s="106">
        <v>475090</v>
      </c>
      <c r="D18" s="100">
        <f>B18+C18</f>
        <v>544331</v>
      </c>
      <c r="E18" s="107">
        <f t="shared" si="1"/>
        <v>13.029897399291549</v>
      </c>
      <c r="F18" s="108">
        <v>83264</v>
      </c>
      <c r="G18" s="106">
        <v>413120</v>
      </c>
      <c r="H18" s="109">
        <f>F18+G18</f>
        <v>496384</v>
      </c>
      <c r="I18" s="107">
        <f t="shared" si="3"/>
        <v>13.026075295976195</v>
      </c>
      <c r="J18" s="76">
        <f>IF(F18&lt;&gt;0,B18/F18*100,0)</f>
        <v>83.15838777863182</v>
      </c>
      <c r="K18" s="77">
        <f>IF(G18&lt;&gt;0,C18/G18*100,0)</f>
        <v>115.00048412083656</v>
      </c>
      <c r="L18" s="78">
        <f>IF(H18&lt;&gt;0,D18/H18*100,0)</f>
        <v>109.65925573749355</v>
      </c>
      <c r="M18" s="1"/>
      <c r="N18" s="1"/>
      <c r="O18" s="1"/>
      <c r="P18" s="1"/>
      <c r="Q18" s="1"/>
      <c r="R18" s="1"/>
    </row>
    <row r="19" spans="1:18" s="2" customFormat="1" ht="13.5" thickTop="1" x14ac:dyDescent="0.2">
      <c r="A19" s="60" t="s">
        <v>20</v>
      </c>
      <c r="B19" s="96">
        <v>14586</v>
      </c>
      <c r="C19" s="96">
        <v>200532</v>
      </c>
      <c r="D19" s="63">
        <f t="shared" si="0"/>
        <v>215118</v>
      </c>
      <c r="E19" s="64">
        <f t="shared" si="1"/>
        <v>5.1493768841767213</v>
      </c>
      <c r="F19" s="96">
        <v>13147</v>
      </c>
      <c r="G19" s="96">
        <v>168254</v>
      </c>
      <c r="H19" s="96">
        <f t="shared" si="2"/>
        <v>181401</v>
      </c>
      <c r="I19" s="64">
        <f t="shared" si="3"/>
        <v>4.7603127513485077</v>
      </c>
      <c r="J19" s="61">
        <f t="shared" si="5"/>
        <v>110.94546284323418</v>
      </c>
      <c r="K19" s="62">
        <f t="shared" si="4"/>
        <v>119.18409071998288</v>
      </c>
      <c r="L19" s="63">
        <f t="shared" si="4"/>
        <v>118.58699786660492</v>
      </c>
      <c r="M19" s="1"/>
      <c r="N19" s="1"/>
      <c r="O19" s="1"/>
      <c r="P19" s="1"/>
      <c r="Q19" s="1"/>
      <c r="R19" s="1"/>
    </row>
    <row r="20" spans="1:18" s="2" customFormat="1" x14ac:dyDescent="0.2">
      <c r="A20" s="79" t="s">
        <v>21</v>
      </c>
      <c r="B20" s="97">
        <v>579</v>
      </c>
      <c r="C20" s="68">
        <v>17412</v>
      </c>
      <c r="D20" s="69">
        <f t="shared" si="0"/>
        <v>17991</v>
      </c>
      <c r="E20" s="70">
        <f t="shared" si="1"/>
        <v>0.43065870602749834</v>
      </c>
      <c r="F20" s="67">
        <v>779</v>
      </c>
      <c r="G20" s="68">
        <v>13567</v>
      </c>
      <c r="H20" s="69">
        <f t="shared" si="2"/>
        <v>14346</v>
      </c>
      <c r="I20" s="70">
        <f t="shared" si="3"/>
        <v>0.37646676000047236</v>
      </c>
      <c r="J20" s="67">
        <f t="shared" si="5"/>
        <v>74.326059050064188</v>
      </c>
      <c r="K20" s="68">
        <f t="shared" si="4"/>
        <v>128.34082700670746</v>
      </c>
      <c r="L20" s="69">
        <f t="shared" si="4"/>
        <v>125.4077791718946</v>
      </c>
      <c r="M20" s="1"/>
      <c r="N20" s="1"/>
      <c r="O20" s="1"/>
      <c r="P20" s="1"/>
      <c r="Q20" s="1"/>
      <c r="R20" s="1"/>
    </row>
    <row r="21" spans="1:18" s="2" customFormat="1" ht="13.5" thickBot="1" x14ac:dyDescent="0.25">
      <c r="A21" s="80" t="s">
        <v>22</v>
      </c>
      <c r="B21" s="98">
        <f>SUM(B19:B20)</f>
        <v>15165</v>
      </c>
      <c r="C21" s="99">
        <f>SUM(C19:C20)</f>
        <v>217944</v>
      </c>
      <c r="D21" s="100">
        <f t="shared" si="0"/>
        <v>233109</v>
      </c>
      <c r="E21" s="101">
        <f t="shared" si="1"/>
        <v>5.5800355902042202</v>
      </c>
      <c r="F21" s="102">
        <f>SUM(F19:F20)</f>
        <v>13926</v>
      </c>
      <c r="G21" s="99">
        <f>SUM(G19:G20)</f>
        <v>181821</v>
      </c>
      <c r="H21" s="100">
        <f t="shared" si="2"/>
        <v>195747</v>
      </c>
      <c r="I21" s="107">
        <f t="shared" si="3"/>
        <v>5.1367795113489798</v>
      </c>
      <c r="J21" s="72">
        <f t="shared" si="5"/>
        <v>108.89702714347264</v>
      </c>
      <c r="K21" s="73">
        <f t="shared" si="4"/>
        <v>119.86734205619814</v>
      </c>
      <c r="L21" s="74">
        <f t="shared" si="4"/>
        <v>119.08688255758707</v>
      </c>
      <c r="M21" s="1"/>
      <c r="N21" s="1"/>
      <c r="O21" s="1"/>
      <c r="P21" s="1"/>
      <c r="Q21" s="1"/>
      <c r="R21" s="1"/>
    </row>
    <row r="22" spans="1:18" s="2" customFormat="1" ht="13.5" thickTop="1" x14ac:dyDescent="0.2">
      <c r="A22" s="79" t="s">
        <v>23</v>
      </c>
      <c r="B22" s="96">
        <v>14592</v>
      </c>
      <c r="C22" s="96">
        <v>190524</v>
      </c>
      <c r="D22" s="96">
        <f t="shared" si="0"/>
        <v>205116</v>
      </c>
      <c r="E22" s="64">
        <f t="shared" si="1"/>
        <v>4.9099544853280168</v>
      </c>
      <c r="F22" s="96">
        <v>14448</v>
      </c>
      <c r="G22" s="96">
        <v>193389</v>
      </c>
      <c r="H22" s="96">
        <f t="shared" si="2"/>
        <v>207837</v>
      </c>
      <c r="I22" s="64">
        <f t="shared" si="3"/>
        <v>5.4540444722025772</v>
      </c>
      <c r="J22" s="61">
        <f t="shared" si="5"/>
        <v>100.99667774086379</v>
      </c>
      <c r="K22" s="62">
        <f t="shared" si="4"/>
        <v>98.518530009462793</v>
      </c>
      <c r="L22" s="63">
        <f t="shared" si="4"/>
        <v>98.690800964217146</v>
      </c>
      <c r="M22" s="1"/>
      <c r="N22" s="1"/>
      <c r="O22" s="1"/>
      <c r="P22" s="1"/>
      <c r="Q22" s="1"/>
      <c r="R22" s="1"/>
    </row>
    <row r="23" spans="1:18" s="2" customFormat="1" x14ac:dyDescent="0.2">
      <c r="A23" s="66" t="s">
        <v>24</v>
      </c>
      <c r="B23" s="97">
        <v>14142</v>
      </c>
      <c r="C23" s="68">
        <v>190021</v>
      </c>
      <c r="D23" s="69">
        <f t="shared" si="0"/>
        <v>204163</v>
      </c>
      <c r="E23" s="70">
        <f t="shared" si="1"/>
        <v>4.8871420931961627</v>
      </c>
      <c r="F23" s="67">
        <v>11817</v>
      </c>
      <c r="G23" s="68">
        <v>152279</v>
      </c>
      <c r="H23" s="69">
        <f t="shared" si="2"/>
        <v>164096</v>
      </c>
      <c r="I23" s="70">
        <f t="shared" si="3"/>
        <v>4.3061961138322538</v>
      </c>
      <c r="J23" s="67">
        <f t="shared" si="5"/>
        <v>119.67504442751968</v>
      </c>
      <c r="K23" s="68">
        <f t="shared" si="4"/>
        <v>124.78477006021842</v>
      </c>
      <c r="L23" s="69">
        <f t="shared" si="4"/>
        <v>124.41680479719189</v>
      </c>
      <c r="M23" s="1"/>
      <c r="N23" s="1"/>
      <c r="O23" s="1"/>
      <c r="P23" s="1"/>
      <c r="Q23" s="1"/>
      <c r="R23" s="1"/>
    </row>
    <row r="24" spans="1:18" s="2" customFormat="1" x14ac:dyDescent="0.2">
      <c r="A24" s="66" t="s">
        <v>25</v>
      </c>
      <c r="B24" s="97">
        <v>9639</v>
      </c>
      <c r="C24" s="68">
        <v>328761</v>
      </c>
      <c r="D24" s="69">
        <f t="shared" si="0"/>
        <v>338400</v>
      </c>
      <c r="E24" s="70">
        <f t="shared" si="1"/>
        <v>8.1004338902620994</v>
      </c>
      <c r="F24" s="67">
        <v>10793</v>
      </c>
      <c r="G24" s="68">
        <v>300081</v>
      </c>
      <c r="H24" s="69">
        <f t="shared" si="2"/>
        <v>310874</v>
      </c>
      <c r="I24" s="70">
        <f t="shared" si="3"/>
        <v>8.1579344450290563</v>
      </c>
      <c r="J24" s="67">
        <f t="shared" si="5"/>
        <v>89.30788474010933</v>
      </c>
      <c r="K24" s="68">
        <f t="shared" si="4"/>
        <v>109.55741949673587</v>
      </c>
      <c r="L24" s="69">
        <f t="shared" si="4"/>
        <v>108.85439116812599</v>
      </c>
      <c r="M24" s="1"/>
      <c r="N24" s="1"/>
      <c r="O24" s="1"/>
      <c r="P24" s="1"/>
      <c r="Q24" s="1"/>
      <c r="R24" s="1"/>
    </row>
    <row r="25" spans="1:18" s="2" customFormat="1" x14ac:dyDescent="0.2">
      <c r="A25" s="66" t="s">
        <v>26</v>
      </c>
      <c r="B25" s="97">
        <v>7642</v>
      </c>
      <c r="C25" s="68">
        <v>174574</v>
      </c>
      <c r="D25" s="69">
        <f t="shared" si="0"/>
        <v>182216</v>
      </c>
      <c r="E25" s="70">
        <f t="shared" si="1"/>
        <v>4.3617868254964502</v>
      </c>
      <c r="F25" s="67">
        <v>6425</v>
      </c>
      <c r="G25" s="68">
        <v>168249</v>
      </c>
      <c r="H25" s="69">
        <f t="shared" si="2"/>
        <v>174674</v>
      </c>
      <c r="I25" s="70">
        <f t="shared" si="3"/>
        <v>4.583783273129967</v>
      </c>
      <c r="J25" s="67">
        <f t="shared" si="5"/>
        <v>118.94163424124513</v>
      </c>
      <c r="K25" s="68">
        <f t="shared" si="4"/>
        <v>103.75930911922211</v>
      </c>
      <c r="L25" s="69">
        <f t="shared" si="4"/>
        <v>104.31775765139632</v>
      </c>
      <c r="M25" s="1"/>
      <c r="N25" s="1"/>
      <c r="O25" s="1"/>
      <c r="P25" s="1"/>
      <c r="Q25" s="1"/>
      <c r="R25" s="1"/>
    </row>
    <row r="26" spans="1:18" s="2" customFormat="1" x14ac:dyDescent="0.2">
      <c r="A26" s="66" t="s">
        <v>27</v>
      </c>
      <c r="B26" s="97">
        <v>8153</v>
      </c>
      <c r="C26" s="68">
        <v>290099</v>
      </c>
      <c r="D26" s="69">
        <f t="shared" si="0"/>
        <v>298252</v>
      </c>
      <c r="E26" s="70">
        <f t="shared" si="1"/>
        <v>7.1393930515320685</v>
      </c>
      <c r="F26" s="67">
        <v>9584</v>
      </c>
      <c r="G26" s="68">
        <v>265848</v>
      </c>
      <c r="H26" s="69">
        <f t="shared" si="2"/>
        <v>275432</v>
      </c>
      <c r="I26" s="70">
        <f t="shared" si="3"/>
        <v>7.2278678823679154</v>
      </c>
      <c r="J26" s="67">
        <f t="shared" si="5"/>
        <v>85.068864774624373</v>
      </c>
      <c r="K26" s="68">
        <f t="shared" si="4"/>
        <v>109.12212993891247</v>
      </c>
      <c r="L26" s="69">
        <f t="shared" si="4"/>
        <v>108.28516657468994</v>
      </c>
      <c r="M26" s="1"/>
      <c r="N26" s="1"/>
      <c r="O26" s="1"/>
      <c r="P26" s="1"/>
      <c r="Q26" s="1"/>
      <c r="R26" s="1"/>
    </row>
    <row r="27" spans="1:18" s="2" customFormat="1" x14ac:dyDescent="0.2">
      <c r="A27" s="66" t="s">
        <v>28</v>
      </c>
      <c r="B27" s="97">
        <v>864</v>
      </c>
      <c r="C27" s="68">
        <v>26067</v>
      </c>
      <c r="D27" s="69">
        <f t="shared" si="0"/>
        <v>26931</v>
      </c>
      <c r="E27" s="70">
        <f t="shared" si="1"/>
        <v>0.64465953043335877</v>
      </c>
      <c r="F27" s="67">
        <v>680</v>
      </c>
      <c r="G27" s="68">
        <v>22992</v>
      </c>
      <c r="H27" s="69">
        <f t="shared" si="2"/>
        <v>23672</v>
      </c>
      <c r="I27" s="70">
        <f t="shared" si="3"/>
        <v>0.62119902012624995</v>
      </c>
      <c r="J27" s="67">
        <f t="shared" si="5"/>
        <v>127.05882352941175</v>
      </c>
      <c r="K27" s="68">
        <f t="shared" si="4"/>
        <v>113.3742171189979</v>
      </c>
      <c r="L27" s="69">
        <f t="shared" si="4"/>
        <v>113.76732004055424</v>
      </c>
      <c r="M27" s="1"/>
      <c r="N27" s="1"/>
      <c r="O27" s="1"/>
      <c r="P27" s="1"/>
      <c r="Q27" s="1"/>
      <c r="R27" s="1"/>
    </row>
    <row r="28" spans="1:18" s="2" customFormat="1" x14ac:dyDescent="0.2">
      <c r="A28" s="79" t="s">
        <v>29</v>
      </c>
      <c r="B28" s="97">
        <v>4260</v>
      </c>
      <c r="C28" s="68">
        <v>129541</v>
      </c>
      <c r="D28" s="69">
        <f t="shared" si="0"/>
        <v>133801</v>
      </c>
      <c r="E28" s="70">
        <f t="shared" si="1"/>
        <v>3.2028550678219836</v>
      </c>
      <c r="F28" s="67">
        <v>3228</v>
      </c>
      <c r="G28" s="68">
        <v>111060</v>
      </c>
      <c r="H28" s="69">
        <f t="shared" si="2"/>
        <v>114288</v>
      </c>
      <c r="I28" s="70">
        <f t="shared" si="3"/>
        <v>2.9991379525257202</v>
      </c>
      <c r="J28" s="67">
        <f t="shared" si="5"/>
        <v>131.97026022304831</v>
      </c>
      <c r="K28" s="68">
        <f t="shared" si="4"/>
        <v>116.64055465514136</v>
      </c>
      <c r="L28" s="69">
        <f t="shared" si="4"/>
        <v>117.07353352932941</v>
      </c>
      <c r="M28" s="1"/>
      <c r="N28" s="1"/>
      <c r="O28" s="1"/>
      <c r="P28" s="1"/>
      <c r="Q28" s="1"/>
      <c r="R28" s="1"/>
    </row>
    <row r="29" spans="1:18" s="2" customFormat="1" ht="13.5" thickBot="1" x14ac:dyDescent="0.25">
      <c r="A29" s="80" t="s">
        <v>30</v>
      </c>
      <c r="B29" s="98">
        <f>SUM(B22:B28)</f>
        <v>59292</v>
      </c>
      <c r="C29" s="99">
        <f>SUM(C22:C28)</f>
        <v>1329587</v>
      </c>
      <c r="D29" s="100">
        <f t="shared" si="0"/>
        <v>1388879</v>
      </c>
      <c r="E29" s="101">
        <f t="shared" si="1"/>
        <v>33.246224944070143</v>
      </c>
      <c r="F29" s="102">
        <f>SUM(F22:F28)</f>
        <v>56975</v>
      </c>
      <c r="G29" s="99">
        <f>SUM(G22:G28)</f>
        <v>1213898</v>
      </c>
      <c r="H29" s="100">
        <f t="shared" si="2"/>
        <v>1270873</v>
      </c>
      <c r="I29" s="101">
        <f t="shared" si="3"/>
        <v>33.350163159213743</v>
      </c>
      <c r="J29" s="72">
        <f t="shared" si="5"/>
        <v>104.06669591926283</v>
      </c>
      <c r="K29" s="73">
        <f t="shared" si="4"/>
        <v>109.53037240361216</v>
      </c>
      <c r="L29" s="74">
        <f t="shared" si="4"/>
        <v>109.28542820565077</v>
      </c>
      <c r="M29" s="1"/>
      <c r="N29" s="1"/>
      <c r="O29" s="1"/>
      <c r="P29" s="1"/>
      <c r="Q29" s="1"/>
      <c r="R29" s="1"/>
    </row>
    <row r="30" spans="1:18" s="2" customFormat="1" ht="14.25" thickTop="1" thickBot="1" x14ac:dyDescent="0.25">
      <c r="A30" s="81" t="s">
        <v>31</v>
      </c>
      <c r="B30" s="98">
        <v>10081</v>
      </c>
      <c r="C30" s="99">
        <v>253508</v>
      </c>
      <c r="D30" s="100">
        <f t="shared" si="0"/>
        <v>263589</v>
      </c>
      <c r="E30" s="110">
        <f t="shared" si="1"/>
        <v>6.3096491391852751</v>
      </c>
      <c r="F30" s="102">
        <v>8824</v>
      </c>
      <c r="G30" s="99">
        <v>235240</v>
      </c>
      <c r="H30" s="100">
        <f t="shared" si="2"/>
        <v>244064</v>
      </c>
      <c r="I30" s="111">
        <f t="shared" si="3"/>
        <v>6.4047109516767939</v>
      </c>
      <c r="J30" s="82">
        <f t="shared" si="5"/>
        <v>114.24524025385313</v>
      </c>
      <c r="K30" s="83">
        <f t="shared" si="4"/>
        <v>107.7656861078048</v>
      </c>
      <c r="L30" s="84">
        <f t="shared" si="4"/>
        <v>107.9999508325685</v>
      </c>
      <c r="M30" s="1"/>
      <c r="N30" s="1"/>
      <c r="O30" s="1"/>
      <c r="P30" s="1"/>
      <c r="Q30" s="1"/>
      <c r="R30" s="1"/>
    </row>
    <row r="31" spans="1:18" s="2" customFormat="1" ht="14.25" thickTop="1" thickBot="1" x14ac:dyDescent="0.25">
      <c r="A31" s="81" t="s">
        <v>32</v>
      </c>
      <c r="B31" s="98">
        <v>46000</v>
      </c>
      <c r="C31" s="99">
        <v>509198</v>
      </c>
      <c r="D31" s="100">
        <f t="shared" si="0"/>
        <v>555198</v>
      </c>
      <c r="E31" s="101">
        <f t="shared" si="1"/>
        <v>13.290025694461399</v>
      </c>
      <c r="F31" s="102">
        <v>55393</v>
      </c>
      <c r="G31" s="99">
        <v>494825</v>
      </c>
      <c r="H31" s="100">
        <f t="shared" si="2"/>
        <v>550218</v>
      </c>
      <c r="I31" s="111">
        <f t="shared" si="3"/>
        <v>14.438783476504943</v>
      </c>
      <c r="J31" s="82">
        <f t="shared" si="5"/>
        <v>83.042983770512521</v>
      </c>
      <c r="K31" s="83">
        <f t="shared" si="4"/>
        <v>102.90466326479057</v>
      </c>
      <c r="L31" s="84">
        <f t="shared" si="4"/>
        <v>100.90509579839264</v>
      </c>
      <c r="M31" s="1"/>
      <c r="N31" s="1"/>
      <c r="O31" s="1"/>
      <c r="P31" s="1"/>
      <c r="Q31" s="1"/>
      <c r="R31" s="1"/>
    </row>
    <row r="32" spans="1:18" s="2" customFormat="1" ht="13.5" thickTop="1" x14ac:dyDescent="0.2">
      <c r="A32" s="66" t="s">
        <v>33</v>
      </c>
      <c r="B32" s="96">
        <v>24046</v>
      </c>
      <c r="C32" s="62">
        <v>408920</v>
      </c>
      <c r="D32" s="63">
        <f t="shared" si="0"/>
        <v>432966</v>
      </c>
      <c r="E32" s="64">
        <f t="shared" si="1"/>
        <v>10.364103013390132</v>
      </c>
      <c r="F32" s="61">
        <v>20149</v>
      </c>
      <c r="G32" s="62">
        <v>342731</v>
      </c>
      <c r="H32" s="63">
        <f>F32+G32</f>
        <v>362880</v>
      </c>
      <c r="I32" s="64">
        <f t="shared" si="3"/>
        <v>9.522672373412199</v>
      </c>
      <c r="J32" s="61">
        <f t="shared" si="5"/>
        <v>119.34091021886944</v>
      </c>
      <c r="K32" s="62">
        <f t="shared" si="4"/>
        <v>119.31223029139471</v>
      </c>
      <c r="L32" s="63">
        <f t="shared" si="4"/>
        <v>119.31382275132276</v>
      </c>
      <c r="M32" s="1"/>
      <c r="N32" s="1"/>
      <c r="O32" s="1"/>
      <c r="P32" s="1"/>
      <c r="Q32" s="1"/>
      <c r="R32" s="1"/>
    </row>
    <row r="33" spans="1:23" s="2" customFormat="1" x14ac:dyDescent="0.2">
      <c r="A33" s="79" t="s">
        <v>34</v>
      </c>
      <c r="B33" s="97">
        <v>7014</v>
      </c>
      <c r="C33" s="68">
        <v>235450</v>
      </c>
      <c r="D33" s="69">
        <f t="shared" si="0"/>
        <v>242464</v>
      </c>
      <c r="E33" s="70">
        <f t="shared" si="1"/>
        <v>5.8039704573537527</v>
      </c>
      <c r="F33" s="67">
        <v>8021</v>
      </c>
      <c r="G33" s="68">
        <v>216529</v>
      </c>
      <c r="H33" s="69">
        <f t="shared" si="2"/>
        <v>224550</v>
      </c>
      <c r="I33" s="70">
        <f t="shared" si="3"/>
        <v>5.8926258858292249</v>
      </c>
      <c r="J33" s="67">
        <f t="shared" si="5"/>
        <v>87.445455678843032</v>
      </c>
      <c r="K33" s="68">
        <f t="shared" si="4"/>
        <v>108.73832142576745</v>
      </c>
      <c r="L33" s="69">
        <f t="shared" si="4"/>
        <v>107.97773324426632</v>
      </c>
      <c r="M33" s="13"/>
      <c r="N33" s="13"/>
      <c r="O33" s="13"/>
      <c r="P33" s="14"/>
      <c r="Q33" s="13"/>
      <c r="R33" s="13"/>
      <c r="S33" s="13"/>
      <c r="T33" s="14"/>
      <c r="U33" s="15"/>
      <c r="V33" s="15"/>
      <c r="W33" s="15"/>
    </row>
    <row r="34" spans="1:23" s="2" customFormat="1" ht="13.5" thickBot="1" x14ac:dyDescent="0.25">
      <c r="A34" s="80" t="s">
        <v>35</v>
      </c>
      <c r="B34" s="98">
        <f>SUM(B32:B33)</f>
        <v>31060</v>
      </c>
      <c r="C34" s="99">
        <f>SUM(C32:C33)</f>
        <v>644370</v>
      </c>
      <c r="D34" s="100">
        <f t="shared" si="0"/>
        <v>675430</v>
      </c>
      <c r="E34" s="107">
        <f t="shared" si="1"/>
        <v>16.168073470743884</v>
      </c>
      <c r="F34" s="98">
        <f>SUM(F32:F33)</f>
        <v>28170</v>
      </c>
      <c r="G34" s="99">
        <f>SUM(G32:G33)</f>
        <v>559260</v>
      </c>
      <c r="H34" s="100">
        <f t="shared" si="2"/>
        <v>587430</v>
      </c>
      <c r="I34" s="101">
        <f t="shared" si="3"/>
        <v>15.415298259241425</v>
      </c>
      <c r="J34" s="72">
        <f t="shared" si="5"/>
        <v>110.25914093006746</v>
      </c>
      <c r="K34" s="73">
        <f t="shared" si="4"/>
        <v>115.21832421414011</v>
      </c>
      <c r="L34" s="74">
        <f t="shared" si="4"/>
        <v>114.98050831588445</v>
      </c>
      <c r="M34" s="1"/>
      <c r="N34" s="1"/>
      <c r="O34" s="1"/>
      <c r="P34" s="1"/>
      <c r="Q34" s="1"/>
      <c r="R34" s="1"/>
    </row>
    <row r="35" spans="1:23" s="2" customFormat="1" ht="13.5" thickTop="1" x14ac:dyDescent="0.2">
      <c r="A35" s="79" t="s">
        <v>36</v>
      </c>
      <c r="B35" s="96">
        <v>208</v>
      </c>
      <c r="C35" s="62">
        <v>240</v>
      </c>
      <c r="D35" s="63">
        <f t="shared" si="0"/>
        <v>448</v>
      </c>
      <c r="E35" s="64">
        <f t="shared" si="1"/>
        <v>1.0723978672687415E-2</v>
      </c>
      <c r="F35" s="61">
        <v>147</v>
      </c>
      <c r="G35" s="62">
        <v>52</v>
      </c>
      <c r="H35" s="63">
        <f t="shared" si="2"/>
        <v>199</v>
      </c>
      <c r="I35" s="64">
        <f t="shared" si="3"/>
        <v>5.2221445169450716E-3</v>
      </c>
      <c r="J35" s="61">
        <f t="shared" si="5"/>
        <v>141.49659863945578</v>
      </c>
      <c r="K35" s="62">
        <f t="shared" si="4"/>
        <v>461.53846153846149</v>
      </c>
      <c r="L35" s="63">
        <f t="shared" si="4"/>
        <v>225.12562814070353</v>
      </c>
      <c r="M35" s="1"/>
      <c r="N35" s="1"/>
      <c r="O35" s="1"/>
      <c r="P35" s="1"/>
      <c r="Q35" s="1"/>
      <c r="R35" s="1"/>
    </row>
    <row r="36" spans="1:23" s="2" customFormat="1" x14ac:dyDescent="0.2">
      <c r="A36" s="66" t="s">
        <v>37</v>
      </c>
      <c r="B36" s="97">
        <v>1276</v>
      </c>
      <c r="C36" s="68">
        <v>2018</v>
      </c>
      <c r="D36" s="69">
        <f t="shared" si="0"/>
        <v>3294</v>
      </c>
      <c r="E36" s="70">
        <f t="shared" si="1"/>
        <v>7.8849968187125766E-2</v>
      </c>
      <c r="F36" s="67">
        <v>1525</v>
      </c>
      <c r="G36" s="68">
        <v>2617</v>
      </c>
      <c r="H36" s="69">
        <f t="shared" si="2"/>
        <v>4142</v>
      </c>
      <c r="I36" s="70">
        <f t="shared" si="3"/>
        <v>0.10869408336274618</v>
      </c>
      <c r="J36" s="67">
        <f t="shared" si="5"/>
        <v>83.672131147540981</v>
      </c>
      <c r="K36" s="68">
        <f t="shared" si="4"/>
        <v>77.111196025983958</v>
      </c>
      <c r="L36" s="69">
        <f t="shared" si="4"/>
        <v>79.526798647996131</v>
      </c>
      <c r="M36" s="1"/>
      <c r="N36" s="1"/>
      <c r="O36" s="1"/>
      <c r="P36" s="1"/>
      <c r="Q36" s="1"/>
      <c r="R36" s="1"/>
    </row>
    <row r="37" spans="1:23" s="2" customFormat="1" x14ac:dyDescent="0.2">
      <c r="A37" s="66" t="s">
        <v>38</v>
      </c>
      <c r="B37" s="97">
        <v>2155</v>
      </c>
      <c r="C37" s="68">
        <v>3115</v>
      </c>
      <c r="D37" s="69">
        <f t="shared" si="0"/>
        <v>5270</v>
      </c>
      <c r="E37" s="70">
        <f t="shared" si="1"/>
        <v>0.12615037411844349</v>
      </c>
      <c r="F37" s="67">
        <v>2277</v>
      </c>
      <c r="G37" s="68">
        <v>3346</v>
      </c>
      <c r="H37" s="69">
        <f t="shared" si="2"/>
        <v>5623</v>
      </c>
      <c r="I37" s="70">
        <f t="shared" si="3"/>
        <v>0.14755838501900573</v>
      </c>
      <c r="J37" s="67">
        <f t="shared" si="5"/>
        <v>94.642072902942459</v>
      </c>
      <c r="K37" s="68">
        <f t="shared" si="4"/>
        <v>93.096234309623426</v>
      </c>
      <c r="L37" s="69">
        <f t="shared" si="4"/>
        <v>93.722212342166102</v>
      </c>
      <c r="M37" s="1"/>
      <c r="N37" s="1"/>
      <c r="O37" s="1"/>
      <c r="P37" s="1"/>
      <c r="Q37" s="1"/>
      <c r="R37" s="1"/>
    </row>
    <row r="38" spans="1:23" s="2" customFormat="1" x14ac:dyDescent="0.2">
      <c r="A38" s="66" t="s">
        <v>39</v>
      </c>
      <c r="B38" s="97">
        <v>273</v>
      </c>
      <c r="C38" s="68">
        <v>452</v>
      </c>
      <c r="D38" s="69">
        <f t="shared" si="0"/>
        <v>725</v>
      </c>
      <c r="E38" s="70">
        <f t="shared" si="1"/>
        <v>1.7354652985933874E-2</v>
      </c>
      <c r="F38" s="67">
        <v>581</v>
      </c>
      <c r="G38" s="68">
        <v>490</v>
      </c>
      <c r="H38" s="69">
        <f t="shared" si="2"/>
        <v>1071</v>
      </c>
      <c r="I38" s="70">
        <f t="shared" si="3"/>
        <v>2.8105109435417948E-2</v>
      </c>
      <c r="J38" s="67">
        <f t="shared" si="5"/>
        <v>46.987951807228917</v>
      </c>
      <c r="K38" s="68">
        <f t="shared" si="4"/>
        <v>92.244897959183675</v>
      </c>
      <c r="L38" s="69">
        <f t="shared" si="4"/>
        <v>67.693744164332401</v>
      </c>
      <c r="M38" s="1"/>
      <c r="N38" s="1"/>
      <c r="O38" s="1"/>
      <c r="P38" s="1"/>
      <c r="Q38" s="1"/>
      <c r="R38" s="1"/>
    </row>
    <row r="39" spans="1:23" s="2" customFormat="1" x14ac:dyDescent="0.2">
      <c r="A39" s="66" t="s">
        <v>40</v>
      </c>
      <c r="B39" s="97">
        <v>221</v>
      </c>
      <c r="C39" s="68">
        <v>272</v>
      </c>
      <c r="D39" s="69">
        <f t="shared" si="0"/>
        <v>493</v>
      </c>
      <c r="E39" s="70">
        <f t="shared" si="1"/>
        <v>1.1801164030435034E-2</v>
      </c>
      <c r="F39" s="67">
        <v>357</v>
      </c>
      <c r="G39" s="68">
        <v>400</v>
      </c>
      <c r="H39" s="69">
        <f t="shared" si="2"/>
        <v>757</v>
      </c>
      <c r="I39" s="70">
        <f t="shared" si="3"/>
        <v>1.9865142710188036E-2</v>
      </c>
      <c r="J39" s="67">
        <f t="shared" si="5"/>
        <v>61.904761904761905</v>
      </c>
      <c r="K39" s="68">
        <f t="shared" si="4"/>
        <v>68</v>
      </c>
      <c r="L39" s="69">
        <f t="shared" si="4"/>
        <v>65.125495376486128</v>
      </c>
      <c r="M39" s="1"/>
      <c r="N39" s="1"/>
      <c r="O39" s="1"/>
      <c r="P39" s="1"/>
      <c r="Q39" s="1"/>
      <c r="R39" s="1"/>
    </row>
    <row r="40" spans="1:23" s="2" customFormat="1" x14ac:dyDescent="0.2">
      <c r="A40" s="66" t="s">
        <v>41</v>
      </c>
      <c r="B40" s="97">
        <v>89</v>
      </c>
      <c r="C40" s="68">
        <v>50</v>
      </c>
      <c r="D40" s="69">
        <f t="shared" si="0"/>
        <v>139</v>
      </c>
      <c r="E40" s="70">
        <f t="shared" si="1"/>
        <v>3.3273058828204257E-3</v>
      </c>
      <c r="F40" s="67">
        <v>0</v>
      </c>
      <c r="G40" s="68">
        <v>0</v>
      </c>
      <c r="H40" s="69">
        <f t="shared" si="2"/>
        <v>0</v>
      </c>
      <c r="I40" s="70">
        <f t="shared" si="3"/>
        <v>0</v>
      </c>
      <c r="J40" s="67">
        <f t="shared" si="5"/>
        <v>0</v>
      </c>
      <c r="K40" s="68">
        <f t="shared" si="4"/>
        <v>0</v>
      </c>
      <c r="L40" s="69">
        <f t="shared" si="4"/>
        <v>0</v>
      </c>
      <c r="M40" s="1"/>
      <c r="N40" s="1"/>
      <c r="O40" s="1"/>
      <c r="P40" s="1"/>
      <c r="Q40" s="1"/>
      <c r="R40" s="1"/>
    </row>
    <row r="41" spans="1:23" s="2" customFormat="1" x14ac:dyDescent="0.2">
      <c r="A41" s="66" t="s">
        <v>42</v>
      </c>
      <c r="B41" s="97">
        <v>332</v>
      </c>
      <c r="C41" s="68">
        <v>855</v>
      </c>
      <c r="D41" s="69">
        <f t="shared" si="0"/>
        <v>1187</v>
      </c>
      <c r="E41" s="70">
        <f t="shared" si="1"/>
        <v>2.841375599214277E-2</v>
      </c>
      <c r="F41" s="67">
        <v>418</v>
      </c>
      <c r="G41" s="68">
        <v>821</v>
      </c>
      <c r="H41" s="69">
        <f>F41+G41</f>
        <v>1239</v>
      </c>
      <c r="I41" s="70">
        <f t="shared" si="3"/>
        <v>3.251375405273841E-2</v>
      </c>
      <c r="J41" s="67">
        <f t="shared" si="5"/>
        <v>79.425837320574161</v>
      </c>
      <c r="K41" s="68">
        <f t="shared" si="4"/>
        <v>104.14129110840437</v>
      </c>
      <c r="L41" s="69">
        <f t="shared" si="4"/>
        <v>95.80306698950767</v>
      </c>
      <c r="M41" s="1"/>
      <c r="N41" s="1"/>
      <c r="O41" s="1"/>
      <c r="P41" s="1"/>
      <c r="Q41" s="1"/>
      <c r="R41" s="1"/>
    </row>
    <row r="42" spans="1:23" s="2" customFormat="1" x14ac:dyDescent="0.2">
      <c r="A42" s="66" t="s">
        <v>43</v>
      </c>
      <c r="B42" s="97">
        <v>200</v>
      </c>
      <c r="C42" s="68">
        <v>294</v>
      </c>
      <c r="D42" s="69">
        <f t="shared" si="0"/>
        <v>494</v>
      </c>
      <c r="E42" s="70">
        <f t="shared" si="1"/>
        <v>1.1825101482829427E-2</v>
      </c>
      <c r="F42" s="67">
        <v>83</v>
      </c>
      <c r="G42" s="68">
        <v>203</v>
      </c>
      <c r="H42" s="69">
        <f t="shared" si="2"/>
        <v>286</v>
      </c>
      <c r="I42" s="70">
        <f t="shared" si="3"/>
        <v>7.5051926223431691E-3</v>
      </c>
      <c r="J42" s="67">
        <f t="shared" si="5"/>
        <v>240.96385542168676</v>
      </c>
      <c r="K42" s="68">
        <f t="shared" si="4"/>
        <v>144.82758620689654</v>
      </c>
      <c r="L42" s="69">
        <f t="shared" si="4"/>
        <v>172.72727272727272</v>
      </c>
      <c r="M42" s="1"/>
      <c r="N42" s="1"/>
      <c r="O42" s="1"/>
      <c r="P42" s="1"/>
      <c r="Q42" s="1"/>
      <c r="R42" s="1"/>
    </row>
    <row r="43" spans="1:23" s="2" customFormat="1" x14ac:dyDescent="0.2">
      <c r="A43" s="79" t="s">
        <v>44</v>
      </c>
      <c r="B43" s="97">
        <v>24</v>
      </c>
      <c r="C43" s="68">
        <v>91</v>
      </c>
      <c r="D43" s="69">
        <f t="shared" si="0"/>
        <v>115</v>
      </c>
      <c r="E43" s="70">
        <f t="shared" si="1"/>
        <v>2.7528070253550283E-3</v>
      </c>
      <c r="F43" s="67">
        <v>40</v>
      </c>
      <c r="G43" s="68">
        <v>47</v>
      </c>
      <c r="H43" s="69">
        <f t="shared" si="2"/>
        <v>87</v>
      </c>
      <c r="I43" s="70">
        <f t="shared" si="3"/>
        <v>2.2830481053980967E-3</v>
      </c>
      <c r="J43" s="67">
        <f t="shared" si="5"/>
        <v>60</v>
      </c>
      <c r="K43" s="68">
        <f t="shared" si="4"/>
        <v>193.61702127659575</v>
      </c>
      <c r="L43" s="69">
        <f t="shared" si="4"/>
        <v>132.18390804597701</v>
      </c>
      <c r="M43" s="1"/>
      <c r="N43" s="1"/>
      <c r="O43" s="1"/>
      <c r="P43" s="1"/>
      <c r="Q43" s="1"/>
      <c r="R43" s="1"/>
    </row>
    <row r="44" spans="1:23" s="2" customFormat="1" ht="13.5" thickBot="1" x14ac:dyDescent="0.25">
      <c r="A44" s="80" t="s">
        <v>45</v>
      </c>
      <c r="B44" s="112">
        <f>SUM(B35:B43)</f>
        <v>4778</v>
      </c>
      <c r="C44" s="113">
        <f>SUM(C35:C43)</f>
        <v>7387</v>
      </c>
      <c r="D44" s="114">
        <f t="shared" si="0"/>
        <v>12165</v>
      </c>
      <c r="E44" s="115">
        <f t="shared" si="1"/>
        <v>0.29119910837777324</v>
      </c>
      <c r="F44" s="116">
        <f>SUM(F35:F43)</f>
        <v>5428</v>
      </c>
      <c r="G44" s="117">
        <f>SUM(G35:G43)</f>
        <v>7976</v>
      </c>
      <c r="H44" s="114">
        <f t="shared" si="2"/>
        <v>13404</v>
      </c>
      <c r="I44" s="115">
        <f t="shared" si="3"/>
        <v>0.3517468598247826</v>
      </c>
      <c r="J44" s="72">
        <f t="shared" si="5"/>
        <v>88.025055268975677</v>
      </c>
      <c r="K44" s="73">
        <f t="shared" si="4"/>
        <v>92.615346038114339</v>
      </c>
      <c r="L44" s="74">
        <f t="shared" si="4"/>
        <v>90.75649059982095</v>
      </c>
      <c r="M44" s="1"/>
      <c r="N44" s="1"/>
      <c r="O44" s="1"/>
      <c r="P44" s="1"/>
      <c r="Q44" s="1"/>
      <c r="R44" s="1"/>
    </row>
    <row r="45" spans="1:23" s="1" customFormat="1" ht="6" customHeight="1" thickTop="1" thickBot="1" x14ac:dyDescent="0.25">
      <c r="A45" s="85"/>
      <c r="B45" s="86"/>
      <c r="C45" s="86"/>
      <c r="D45" s="86"/>
      <c r="E45" s="87"/>
      <c r="F45" s="86"/>
      <c r="G45" s="86"/>
      <c r="H45" s="86"/>
      <c r="I45" s="87"/>
      <c r="J45" s="86"/>
      <c r="K45" s="86"/>
      <c r="L45" s="86"/>
    </row>
    <row r="46" spans="1:23" s="2" customFormat="1" ht="14.25" thickTop="1" thickBot="1" x14ac:dyDescent="0.25">
      <c r="A46" s="88" t="s">
        <v>137</v>
      </c>
      <c r="B46" s="89">
        <f>B44+B34+B31+B30+B29+B21+B18+B17+B8</f>
        <v>265769</v>
      </c>
      <c r="C46" s="90">
        <f>C44+C34+C31+C30+C29+C21+C18+C17+C8</f>
        <v>3911785</v>
      </c>
      <c r="D46" s="91">
        <f t="shared" si="0"/>
        <v>4177554</v>
      </c>
      <c r="E46" s="92">
        <f>E44+E34+E31+E30+E29+E21+E18+E17+E8</f>
        <v>100.00000000000001</v>
      </c>
      <c r="F46" s="89">
        <f>F44+F34+F31+F30+F29+F21+F18+F17+F8</f>
        <v>284029</v>
      </c>
      <c r="G46" s="90">
        <f>G44+G34+G31+G30+G29+G21+G18+G17+G8</f>
        <v>3526666</v>
      </c>
      <c r="H46" s="91">
        <f t="shared" si="2"/>
        <v>3810695</v>
      </c>
      <c r="I46" s="92">
        <f>I44+I34+I31+I30+I29+I21+I18+I17+I8</f>
        <v>100.00000000000001</v>
      </c>
      <c r="J46" s="93">
        <f t="shared" si="5"/>
        <v>93.571079009537755</v>
      </c>
      <c r="K46" s="94">
        <f t="shared" si="4"/>
        <v>110.92020055202279</v>
      </c>
      <c r="L46" s="95">
        <f t="shared" si="4"/>
        <v>109.62708902181886</v>
      </c>
      <c r="M46" s="1"/>
      <c r="N46" s="1"/>
      <c r="O46" s="1"/>
      <c r="P46" s="1"/>
      <c r="Q46" s="1"/>
      <c r="R46" s="1"/>
    </row>
    <row r="47" spans="1:23" ht="13.5" thickTop="1" x14ac:dyDescent="0.2">
      <c r="A47" s="3"/>
      <c r="B47" s="3"/>
      <c r="C47" s="3"/>
      <c r="D47" s="4"/>
      <c r="E47" s="1"/>
      <c r="F47" s="1"/>
      <c r="G47" s="1"/>
      <c r="H47" s="5"/>
      <c r="I47" s="1"/>
      <c r="J47" s="6"/>
      <c r="K47" s="6"/>
      <c r="L47" s="6"/>
      <c r="M47" s="1"/>
      <c r="N47" s="1"/>
      <c r="O47" s="1"/>
      <c r="P47" s="1"/>
      <c r="Q47" s="1"/>
      <c r="R47" s="1"/>
    </row>
    <row r="48" spans="1:23" x14ac:dyDescent="0.2">
      <c r="A48" s="3"/>
      <c r="B48" s="3"/>
      <c r="C48" s="3"/>
      <c r="D48" s="4"/>
      <c r="E48" s="1"/>
      <c r="F48" s="1"/>
      <c r="G48" s="1"/>
      <c r="H48" s="5"/>
      <c r="I48" s="1"/>
      <c r="J48" s="6"/>
      <c r="K48" s="6"/>
      <c r="L48" s="6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3"/>
      <c r="D49" s="4"/>
      <c r="E49" s="1"/>
      <c r="F49" s="1"/>
      <c r="G49" s="1"/>
      <c r="H49" s="5"/>
      <c r="I49" s="1"/>
      <c r="J49" s="6"/>
      <c r="K49" s="6"/>
      <c r="L49" s="6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3"/>
      <c r="D50" s="4"/>
      <c r="E50" s="1"/>
      <c r="F50" s="1"/>
      <c r="G50" s="1"/>
      <c r="H50" s="5"/>
      <c r="I50" s="1"/>
      <c r="J50" s="6"/>
      <c r="K50" s="6"/>
      <c r="L50" s="6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3"/>
      <c r="D51" s="4"/>
      <c r="E51" s="1"/>
      <c r="F51" s="1"/>
      <c r="G51" s="1"/>
      <c r="H51" s="5"/>
      <c r="I51" s="1"/>
      <c r="J51" s="6"/>
      <c r="K51" s="6"/>
      <c r="L51" s="6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3"/>
      <c r="D52" s="4"/>
      <c r="E52" s="1"/>
      <c r="F52" s="1"/>
      <c r="G52" s="1"/>
      <c r="H52" s="5"/>
      <c r="I52" s="1"/>
      <c r="J52" s="6"/>
      <c r="K52" s="6"/>
      <c r="L52" s="6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3"/>
      <c r="D53" s="4"/>
      <c r="E53" s="1"/>
      <c r="F53" s="1"/>
      <c r="G53" s="1"/>
      <c r="H53" s="5"/>
      <c r="I53" s="1"/>
      <c r="J53" s="6"/>
      <c r="K53" s="6"/>
      <c r="L53" s="6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3"/>
      <c r="D54" s="4"/>
      <c r="E54" s="1"/>
      <c r="F54" s="1"/>
      <c r="G54" s="1"/>
      <c r="H54" s="5"/>
      <c r="I54" s="1"/>
      <c r="J54" s="6"/>
      <c r="K54" s="6"/>
      <c r="L54" s="6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3"/>
      <c r="D55" s="4"/>
      <c r="E55" s="1"/>
      <c r="F55" s="1"/>
      <c r="G55" s="1"/>
      <c r="H55" s="5"/>
      <c r="I55" s="1"/>
      <c r="J55" s="6"/>
      <c r="K55" s="6"/>
      <c r="L55" s="6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3"/>
      <c r="D56" s="4"/>
      <c r="E56" s="1"/>
      <c r="F56" s="1"/>
      <c r="G56" s="1"/>
      <c r="H56" s="5"/>
      <c r="I56" s="1"/>
      <c r="J56" s="6"/>
      <c r="K56" s="6"/>
      <c r="L56" s="6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3"/>
      <c r="D57" s="4"/>
      <c r="E57" s="1"/>
      <c r="F57" s="1"/>
      <c r="G57" s="1"/>
      <c r="H57" s="5"/>
      <c r="I57" s="1"/>
      <c r="J57" s="6"/>
      <c r="K57" s="6"/>
      <c r="L57" s="6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3"/>
      <c r="D58" s="4"/>
      <c r="E58" s="1"/>
      <c r="F58" s="1"/>
      <c r="G58" s="1"/>
      <c r="H58" s="5"/>
      <c r="I58" s="1"/>
      <c r="J58" s="6"/>
      <c r="K58" s="6"/>
      <c r="L58" s="6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3"/>
      <c r="D59" s="4"/>
      <c r="E59" s="1"/>
      <c r="F59" s="1"/>
      <c r="G59" s="1"/>
      <c r="H59" s="5"/>
      <c r="I59" s="1"/>
      <c r="J59" s="6"/>
      <c r="K59" s="6"/>
      <c r="L59" s="6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3"/>
      <c r="D60" s="4"/>
      <c r="E60" s="1"/>
      <c r="F60" s="1"/>
      <c r="G60" s="1"/>
      <c r="H60" s="8"/>
      <c r="I60" s="1"/>
      <c r="J60" s="6"/>
      <c r="K60" s="6"/>
      <c r="L60" s="6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3"/>
      <c r="D61" s="4"/>
      <c r="E61" s="1"/>
      <c r="F61" s="1"/>
      <c r="G61" s="1"/>
      <c r="H61" s="8"/>
      <c r="I61" s="1"/>
      <c r="J61" s="6"/>
      <c r="K61" s="6"/>
      <c r="L61" s="6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3"/>
      <c r="D62" s="4"/>
      <c r="E62" s="1"/>
      <c r="F62" s="1"/>
      <c r="G62" s="1"/>
      <c r="H62" s="8"/>
      <c r="I62" s="1"/>
      <c r="J62" s="6"/>
      <c r="K62" s="6"/>
      <c r="L62" s="6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3"/>
      <c r="D63" s="4"/>
      <c r="E63" s="1"/>
      <c r="F63" s="1"/>
      <c r="G63" s="1"/>
      <c r="H63" s="8"/>
      <c r="I63" s="1"/>
      <c r="J63" s="6"/>
      <c r="K63" s="6"/>
      <c r="L63" s="6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3"/>
      <c r="D64" s="4"/>
      <c r="E64" s="1"/>
      <c r="F64" s="1"/>
      <c r="G64" s="1"/>
      <c r="H64" s="8"/>
      <c r="I64" s="1"/>
      <c r="J64" s="6"/>
      <c r="K64" s="6"/>
      <c r="L64" s="6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3"/>
      <c r="D65" s="4"/>
      <c r="E65" s="1"/>
      <c r="F65" s="1"/>
      <c r="G65" s="1"/>
      <c r="H65" s="8"/>
      <c r="I65" s="1"/>
      <c r="J65" s="6"/>
      <c r="K65" s="6"/>
      <c r="L65" s="6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3"/>
      <c r="D66" s="4"/>
      <c r="E66" s="1"/>
      <c r="F66" s="1"/>
      <c r="G66" s="1"/>
      <c r="H66" s="8"/>
      <c r="I66" s="1"/>
      <c r="J66" s="6"/>
      <c r="K66" s="6"/>
      <c r="L66" s="6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3"/>
      <c r="D67" s="4"/>
      <c r="E67" s="1"/>
      <c r="F67" s="1"/>
      <c r="G67" s="1"/>
      <c r="H67" s="8"/>
      <c r="I67" s="1"/>
      <c r="J67" s="6"/>
      <c r="K67" s="6"/>
      <c r="L67" s="6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3"/>
      <c r="D68" s="4"/>
      <c r="E68" s="1"/>
      <c r="F68" s="1"/>
      <c r="G68" s="1"/>
      <c r="H68" s="8"/>
      <c r="I68" s="1"/>
      <c r="J68" s="6"/>
      <c r="K68" s="6"/>
      <c r="L68" s="6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3"/>
      <c r="D69" s="4"/>
      <c r="E69" s="1"/>
      <c r="F69" s="1"/>
      <c r="G69" s="1"/>
      <c r="H69" s="8"/>
      <c r="I69" s="1"/>
      <c r="J69" s="6"/>
      <c r="K69" s="6"/>
      <c r="L69" s="6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3"/>
      <c r="D70" s="4"/>
      <c r="E70" s="1"/>
      <c r="F70" s="1"/>
      <c r="G70" s="1"/>
      <c r="H70" s="8"/>
      <c r="I70" s="1"/>
      <c r="J70" s="6"/>
      <c r="K70" s="6"/>
      <c r="L70" s="6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3"/>
      <c r="D71" s="4"/>
      <c r="E71" s="1"/>
      <c r="F71" s="1"/>
      <c r="G71" s="1"/>
      <c r="H71" s="8"/>
      <c r="I71" s="1"/>
      <c r="J71" s="6"/>
      <c r="K71" s="6"/>
      <c r="L71" s="6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3"/>
      <c r="D72" s="4"/>
      <c r="E72" s="1"/>
      <c r="F72" s="1"/>
      <c r="G72" s="1"/>
      <c r="H72" s="8"/>
      <c r="I72" s="1"/>
      <c r="J72" s="6"/>
      <c r="K72" s="6"/>
      <c r="L72" s="6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3"/>
      <c r="D73" s="4"/>
      <c r="E73" s="1"/>
      <c r="F73" s="1"/>
      <c r="G73" s="1"/>
      <c r="H73" s="8"/>
      <c r="I73" s="1"/>
      <c r="M73" s="1"/>
      <c r="N73" s="1"/>
      <c r="O73" s="1"/>
      <c r="P73" s="1"/>
      <c r="Q73" s="1"/>
      <c r="R73" s="1"/>
    </row>
    <row r="74" spans="1:18" x14ac:dyDescent="0.2">
      <c r="A74" s="9"/>
      <c r="B74" s="9"/>
      <c r="C74" s="9"/>
      <c r="D74" s="10"/>
      <c r="H74" s="8"/>
    </row>
    <row r="75" spans="1:18" x14ac:dyDescent="0.2">
      <c r="A75" s="9"/>
      <c r="B75" s="9"/>
      <c r="C75" s="9"/>
      <c r="D75" s="10"/>
      <c r="H75" s="8"/>
    </row>
    <row r="76" spans="1:18" x14ac:dyDescent="0.2">
      <c r="A76" s="9"/>
      <c r="B76" s="9"/>
      <c r="C76" s="9"/>
      <c r="D76" s="10"/>
      <c r="H76" s="8"/>
    </row>
    <row r="77" spans="1:18" x14ac:dyDescent="0.2">
      <c r="A77" s="9"/>
      <c r="B77" s="9"/>
      <c r="C77" s="9"/>
      <c r="D77" s="10"/>
      <c r="H77" s="8"/>
    </row>
    <row r="78" spans="1:18" x14ac:dyDescent="0.2">
      <c r="A78" s="9"/>
      <c r="B78" s="9"/>
      <c r="C78" s="9"/>
      <c r="D78" s="10"/>
      <c r="H78" s="8"/>
    </row>
    <row r="79" spans="1:18" x14ac:dyDescent="0.2">
      <c r="A79" s="9"/>
      <c r="B79" s="9"/>
      <c r="C79" s="9"/>
      <c r="D79" s="10"/>
      <c r="H79" s="8"/>
    </row>
    <row r="80" spans="1:18" x14ac:dyDescent="0.2">
      <c r="A80" s="9"/>
      <c r="B80" s="9"/>
      <c r="C80" s="9"/>
      <c r="D80" s="10"/>
      <c r="H80" s="8"/>
    </row>
    <row r="81" spans="1:8" x14ac:dyDescent="0.2">
      <c r="A81" s="9"/>
      <c r="B81" s="9"/>
      <c r="C81" s="9"/>
      <c r="D81" s="10"/>
      <c r="H81" s="8"/>
    </row>
    <row r="82" spans="1:8" x14ac:dyDescent="0.2">
      <c r="A82" s="9"/>
      <c r="B82" s="9"/>
      <c r="C82" s="9"/>
      <c r="D82" s="10"/>
      <c r="H82" s="8"/>
    </row>
    <row r="83" spans="1:8" x14ac:dyDescent="0.2">
      <c r="A83" s="9"/>
      <c r="B83" s="9"/>
      <c r="C83" s="9"/>
      <c r="D83" s="10"/>
      <c r="H83" s="8"/>
    </row>
    <row r="84" spans="1:8" x14ac:dyDescent="0.2">
      <c r="A84" s="9"/>
      <c r="B84" s="9"/>
      <c r="C84" s="9"/>
      <c r="D84" s="10"/>
      <c r="H84" s="8"/>
    </row>
    <row r="85" spans="1:8" x14ac:dyDescent="0.2">
      <c r="A85" s="9"/>
      <c r="B85" s="9"/>
      <c r="C85" s="9"/>
      <c r="D85" s="10"/>
      <c r="H85" s="8"/>
    </row>
    <row r="86" spans="1:8" x14ac:dyDescent="0.2">
      <c r="A86" s="9"/>
      <c r="B86" s="9"/>
      <c r="C86" s="9"/>
      <c r="D86" s="10"/>
      <c r="H86" s="8"/>
    </row>
    <row r="87" spans="1:8" x14ac:dyDescent="0.2">
      <c r="A87" s="9"/>
      <c r="B87" s="9"/>
      <c r="C87" s="9"/>
      <c r="D87" s="10"/>
      <c r="H87" s="8"/>
    </row>
    <row r="88" spans="1:8" x14ac:dyDescent="0.2">
      <c r="A88" s="9"/>
      <c r="B88" s="9"/>
      <c r="C88" s="9"/>
      <c r="D88" s="10"/>
      <c r="H88" s="8"/>
    </row>
    <row r="89" spans="1:8" x14ac:dyDescent="0.2">
      <c r="A89" s="9"/>
      <c r="B89" s="9"/>
      <c r="C89" s="9"/>
      <c r="D89" s="10"/>
      <c r="H89" s="8"/>
    </row>
    <row r="90" spans="1:8" x14ac:dyDescent="0.2">
      <c r="A90" s="9"/>
      <c r="B90" s="9"/>
      <c r="C90" s="9"/>
      <c r="D90" s="10"/>
      <c r="H90" s="8"/>
    </row>
    <row r="91" spans="1:8" x14ac:dyDescent="0.2">
      <c r="A91" s="9"/>
      <c r="B91" s="9"/>
      <c r="C91" s="9"/>
      <c r="D91" s="10"/>
      <c r="H91" s="8"/>
    </row>
    <row r="92" spans="1:8" x14ac:dyDescent="0.2">
      <c r="A92" s="9"/>
      <c r="B92" s="9"/>
      <c r="C92" s="9"/>
      <c r="D92" s="10"/>
      <c r="H92" s="8"/>
    </row>
    <row r="93" spans="1:8" x14ac:dyDescent="0.2">
      <c r="A93" s="9"/>
      <c r="B93" s="9"/>
      <c r="C93" s="9"/>
      <c r="D93" s="10"/>
      <c r="H93" s="8"/>
    </row>
    <row r="94" spans="1:8" x14ac:dyDescent="0.2">
      <c r="A94" s="9"/>
      <c r="B94" s="9"/>
      <c r="C94" s="9"/>
      <c r="D94" s="10"/>
      <c r="H94" s="8"/>
    </row>
    <row r="95" spans="1:8" x14ac:dyDescent="0.2">
      <c r="A95" s="9"/>
      <c r="B95" s="9"/>
      <c r="C95" s="9"/>
      <c r="D95" s="10"/>
      <c r="H95" s="8"/>
    </row>
    <row r="96" spans="1:8" x14ac:dyDescent="0.2">
      <c r="A96" s="9"/>
      <c r="B96" s="9"/>
      <c r="C96" s="9"/>
      <c r="D96" s="10"/>
      <c r="H96" s="8"/>
    </row>
    <row r="97" spans="1:8" x14ac:dyDescent="0.2">
      <c r="A97" s="9"/>
      <c r="B97" s="9"/>
      <c r="C97" s="9"/>
      <c r="D97" s="10"/>
      <c r="H97" s="8"/>
    </row>
    <row r="98" spans="1:8" x14ac:dyDescent="0.2">
      <c r="A98" s="9"/>
      <c r="B98" s="9"/>
      <c r="C98" s="9"/>
      <c r="D98" s="10"/>
      <c r="H98" s="8"/>
    </row>
    <row r="99" spans="1:8" x14ac:dyDescent="0.2">
      <c r="A99" s="9"/>
      <c r="B99" s="9"/>
      <c r="C99" s="9"/>
      <c r="D99" s="10"/>
      <c r="H99" s="8"/>
    </row>
    <row r="100" spans="1:8" x14ac:dyDescent="0.2">
      <c r="A100" s="9"/>
      <c r="B100" s="9"/>
      <c r="C100" s="9"/>
      <c r="D100" s="10"/>
      <c r="H100" s="8"/>
    </row>
    <row r="101" spans="1:8" x14ac:dyDescent="0.2">
      <c r="A101" s="9"/>
      <c r="B101" s="9"/>
      <c r="C101" s="9"/>
      <c r="D101" s="10"/>
      <c r="H101" s="8"/>
    </row>
    <row r="102" spans="1:8" x14ac:dyDescent="0.2">
      <c r="A102" s="9"/>
      <c r="B102" s="9"/>
      <c r="C102" s="9"/>
      <c r="D102" s="10"/>
      <c r="H102" s="8"/>
    </row>
    <row r="103" spans="1:8" x14ac:dyDescent="0.2">
      <c r="A103" s="9"/>
      <c r="B103" s="9"/>
      <c r="C103" s="9"/>
      <c r="D103" s="10"/>
      <c r="H103" s="8"/>
    </row>
    <row r="104" spans="1:8" x14ac:dyDescent="0.2">
      <c r="A104" s="9"/>
      <c r="B104" s="9"/>
      <c r="C104" s="9"/>
      <c r="D104" s="10"/>
      <c r="H104" s="8"/>
    </row>
    <row r="105" spans="1:8" x14ac:dyDescent="0.2">
      <c r="A105" s="9"/>
      <c r="B105" s="9"/>
      <c r="C105" s="9"/>
      <c r="D105" s="10"/>
      <c r="H105" s="8"/>
    </row>
    <row r="106" spans="1:8" x14ac:dyDescent="0.2">
      <c r="A106" s="9"/>
      <c r="B106" s="9"/>
      <c r="C106" s="9"/>
      <c r="D106" s="10"/>
      <c r="H106" s="8"/>
    </row>
    <row r="107" spans="1:8" x14ac:dyDescent="0.2">
      <c r="A107" s="9"/>
      <c r="B107" s="9"/>
      <c r="C107" s="9"/>
      <c r="D107" s="10"/>
      <c r="H107" s="8"/>
    </row>
    <row r="108" spans="1:8" x14ac:dyDescent="0.2">
      <c r="A108" s="9"/>
      <c r="B108" s="9"/>
      <c r="C108" s="9"/>
      <c r="D108" s="10"/>
      <c r="H108" s="8"/>
    </row>
    <row r="109" spans="1:8" x14ac:dyDescent="0.2">
      <c r="A109" s="9"/>
      <c r="B109" s="9"/>
      <c r="C109" s="9"/>
      <c r="D109" s="10"/>
      <c r="H109" s="8"/>
    </row>
    <row r="110" spans="1:8" x14ac:dyDescent="0.2">
      <c r="A110" s="9"/>
      <c r="B110" s="9"/>
      <c r="C110" s="9"/>
      <c r="D110" s="10"/>
      <c r="H110" s="8"/>
    </row>
    <row r="111" spans="1:8" x14ac:dyDescent="0.2">
      <c r="A111" s="9"/>
      <c r="B111" s="9"/>
      <c r="C111" s="9"/>
      <c r="D111" s="10"/>
      <c r="H111" s="8"/>
    </row>
    <row r="112" spans="1:8" x14ac:dyDescent="0.2">
      <c r="A112" s="9"/>
      <c r="B112" s="9"/>
      <c r="C112" s="9"/>
      <c r="D112" s="10"/>
      <c r="H112" s="8"/>
    </row>
    <row r="113" spans="1:8" x14ac:dyDescent="0.2">
      <c r="A113" s="9"/>
      <c r="B113" s="9"/>
      <c r="C113" s="9"/>
      <c r="D113" s="10"/>
      <c r="H113" s="8"/>
    </row>
    <row r="114" spans="1:8" x14ac:dyDescent="0.2">
      <c r="A114" s="9"/>
      <c r="B114" s="9"/>
      <c r="C114" s="9"/>
      <c r="D114" s="10"/>
      <c r="H114" s="8"/>
    </row>
    <row r="115" spans="1:8" x14ac:dyDescent="0.2">
      <c r="A115" s="9"/>
      <c r="B115" s="9"/>
      <c r="C115" s="9"/>
      <c r="D115" s="10"/>
      <c r="H115" s="8"/>
    </row>
    <row r="116" spans="1:8" x14ac:dyDescent="0.2">
      <c r="A116" s="9"/>
      <c r="B116" s="9"/>
      <c r="C116" s="9"/>
      <c r="D116" s="10"/>
      <c r="H116" s="8"/>
    </row>
    <row r="117" spans="1:8" x14ac:dyDescent="0.2">
      <c r="A117" s="9"/>
      <c r="B117" s="9"/>
      <c r="C117" s="9"/>
      <c r="D117" s="10"/>
      <c r="H117" s="8"/>
    </row>
    <row r="118" spans="1:8" x14ac:dyDescent="0.2">
      <c r="A118" s="9"/>
      <c r="B118" s="9"/>
      <c r="C118" s="9"/>
      <c r="D118" s="10"/>
      <c r="H118" s="8"/>
    </row>
    <row r="119" spans="1:8" x14ac:dyDescent="0.2">
      <c r="A119" s="9"/>
      <c r="B119" s="9"/>
      <c r="C119" s="9"/>
      <c r="D119" s="10"/>
      <c r="H119" s="8"/>
    </row>
    <row r="120" spans="1:8" x14ac:dyDescent="0.2">
      <c r="A120" s="9"/>
      <c r="B120" s="9"/>
      <c r="C120" s="9"/>
      <c r="D120" s="10"/>
      <c r="H120" s="8"/>
    </row>
    <row r="121" spans="1:8" x14ac:dyDescent="0.2">
      <c r="A121" s="9"/>
      <c r="B121" s="9"/>
      <c r="C121" s="9"/>
      <c r="D121" s="10"/>
      <c r="H121" s="8"/>
    </row>
    <row r="122" spans="1:8" x14ac:dyDescent="0.2">
      <c r="A122" s="9"/>
      <c r="B122" s="9"/>
      <c r="C122" s="9"/>
      <c r="D122" s="10"/>
      <c r="H122" s="8"/>
    </row>
    <row r="123" spans="1:8" x14ac:dyDescent="0.2">
      <c r="A123" s="9"/>
      <c r="B123" s="9"/>
      <c r="C123" s="9"/>
      <c r="D123" s="10"/>
      <c r="H123" s="8"/>
    </row>
    <row r="124" spans="1:8" x14ac:dyDescent="0.2">
      <c r="A124" s="9"/>
      <c r="B124" s="9"/>
      <c r="C124" s="9"/>
      <c r="D124" s="10"/>
      <c r="H124" s="8"/>
    </row>
    <row r="125" spans="1:8" x14ac:dyDescent="0.2">
      <c r="A125" s="9"/>
      <c r="B125" s="9"/>
      <c r="C125" s="9"/>
      <c r="D125" s="10"/>
      <c r="H125" s="8"/>
    </row>
    <row r="126" spans="1:8" x14ac:dyDescent="0.2">
      <c r="A126" s="9"/>
      <c r="B126" s="9"/>
      <c r="C126" s="9"/>
      <c r="D126" s="10"/>
      <c r="H126" s="8"/>
    </row>
    <row r="127" spans="1:8" x14ac:dyDescent="0.2">
      <c r="A127" s="9"/>
      <c r="B127" s="9"/>
      <c r="C127" s="9"/>
      <c r="D127" s="10"/>
      <c r="H127" s="8"/>
    </row>
    <row r="128" spans="1:8" x14ac:dyDescent="0.2">
      <c r="A128" s="9"/>
      <c r="B128" s="9"/>
      <c r="C128" s="9"/>
      <c r="D128" s="10"/>
      <c r="H128" s="8"/>
    </row>
    <row r="129" spans="1:8" x14ac:dyDescent="0.2">
      <c r="A129" s="9"/>
      <c r="B129" s="9"/>
      <c r="C129" s="9"/>
      <c r="D129" s="10"/>
      <c r="H129" s="8"/>
    </row>
    <row r="130" spans="1:8" x14ac:dyDescent="0.2">
      <c r="A130" s="9"/>
      <c r="B130" s="9"/>
      <c r="C130" s="9"/>
      <c r="D130" s="10"/>
      <c r="H130" s="8"/>
    </row>
    <row r="131" spans="1:8" x14ac:dyDescent="0.2">
      <c r="A131" s="9"/>
      <c r="B131" s="9"/>
      <c r="C131" s="9"/>
      <c r="D131" s="10"/>
      <c r="H131" s="8"/>
    </row>
    <row r="132" spans="1:8" x14ac:dyDescent="0.2">
      <c r="A132" s="9"/>
      <c r="B132" s="9"/>
      <c r="C132" s="9"/>
      <c r="D132" s="10"/>
      <c r="H132" s="8"/>
    </row>
    <row r="133" spans="1:8" x14ac:dyDescent="0.2">
      <c r="A133" s="9"/>
      <c r="B133" s="9"/>
      <c r="C133" s="9"/>
      <c r="D133" s="10"/>
      <c r="H133" s="8"/>
    </row>
    <row r="134" spans="1:8" x14ac:dyDescent="0.2">
      <c r="A134" s="9"/>
      <c r="B134" s="9"/>
      <c r="C134" s="9"/>
      <c r="D134" s="10"/>
      <c r="H134" s="8"/>
    </row>
    <row r="135" spans="1:8" x14ac:dyDescent="0.2">
      <c r="A135" s="9"/>
      <c r="B135" s="9"/>
      <c r="C135" s="9"/>
      <c r="D135" s="10"/>
      <c r="H135" s="8"/>
    </row>
    <row r="136" spans="1:8" x14ac:dyDescent="0.2">
      <c r="A136" s="9"/>
      <c r="B136" s="9"/>
      <c r="C136" s="9"/>
      <c r="D136" s="10"/>
      <c r="H136" s="8"/>
    </row>
    <row r="137" spans="1:8" x14ac:dyDescent="0.2">
      <c r="A137" s="9"/>
      <c r="B137" s="9"/>
      <c r="C137" s="9"/>
      <c r="D137" s="10"/>
      <c r="H137" s="8"/>
    </row>
    <row r="138" spans="1:8" x14ac:dyDescent="0.2">
      <c r="A138" s="9"/>
      <c r="B138" s="9"/>
      <c r="C138" s="9"/>
      <c r="D138" s="10"/>
      <c r="H138" s="8"/>
    </row>
    <row r="139" spans="1:8" x14ac:dyDescent="0.2">
      <c r="A139" s="9"/>
      <c r="B139" s="9"/>
      <c r="C139" s="9"/>
      <c r="D139" s="10"/>
      <c r="H139" s="8"/>
    </row>
    <row r="140" spans="1:8" x14ac:dyDescent="0.2">
      <c r="A140" s="9"/>
      <c r="B140" s="9"/>
      <c r="C140" s="9"/>
      <c r="D140" s="10"/>
      <c r="H140" s="8"/>
    </row>
    <row r="141" spans="1:8" x14ac:dyDescent="0.2">
      <c r="A141" s="9"/>
      <c r="B141" s="9"/>
      <c r="C141" s="9"/>
      <c r="D141" s="10"/>
      <c r="H141" s="8"/>
    </row>
    <row r="142" spans="1:8" x14ac:dyDescent="0.2">
      <c r="A142" s="9"/>
      <c r="B142" s="9"/>
      <c r="C142" s="9"/>
      <c r="D142" s="10"/>
      <c r="H142" s="8"/>
    </row>
    <row r="143" spans="1:8" x14ac:dyDescent="0.2">
      <c r="A143" s="9"/>
      <c r="B143" s="9"/>
      <c r="C143" s="9"/>
      <c r="D143" s="10"/>
      <c r="H143" s="8"/>
    </row>
    <row r="144" spans="1:8" x14ac:dyDescent="0.2">
      <c r="D144" s="10"/>
      <c r="H144" s="8"/>
    </row>
    <row r="145" spans="4:8" x14ac:dyDescent="0.2">
      <c r="D145" s="10"/>
      <c r="H145" s="8"/>
    </row>
    <row r="146" spans="4:8" x14ac:dyDescent="0.2">
      <c r="D146" s="10"/>
      <c r="H146" s="8"/>
    </row>
    <row r="147" spans="4:8" x14ac:dyDescent="0.2">
      <c r="D147" s="10"/>
      <c r="H147" s="8"/>
    </row>
    <row r="148" spans="4:8" x14ac:dyDescent="0.2">
      <c r="D148" s="10"/>
      <c r="H148" s="8"/>
    </row>
    <row r="149" spans="4:8" x14ac:dyDescent="0.2">
      <c r="D149" s="10"/>
      <c r="H149" s="8"/>
    </row>
    <row r="150" spans="4:8" x14ac:dyDescent="0.2">
      <c r="D150" s="10"/>
      <c r="H150" s="8"/>
    </row>
    <row r="151" spans="4:8" x14ac:dyDescent="0.2">
      <c r="D151" s="10"/>
      <c r="H151" s="8"/>
    </row>
    <row r="152" spans="4:8" x14ac:dyDescent="0.2">
      <c r="D152" s="10"/>
      <c r="H152" s="8"/>
    </row>
    <row r="153" spans="4:8" x14ac:dyDescent="0.2">
      <c r="D153" s="10"/>
      <c r="H153" s="8"/>
    </row>
    <row r="154" spans="4:8" x14ac:dyDescent="0.2">
      <c r="D154" s="10"/>
      <c r="H154" s="8"/>
    </row>
    <row r="155" spans="4:8" x14ac:dyDescent="0.2">
      <c r="D155" s="10"/>
      <c r="H155" s="8"/>
    </row>
    <row r="156" spans="4:8" x14ac:dyDescent="0.2">
      <c r="D156" s="10"/>
      <c r="H156" s="8"/>
    </row>
    <row r="157" spans="4:8" x14ac:dyDescent="0.2">
      <c r="D157" s="10"/>
      <c r="H157" s="8"/>
    </row>
    <row r="158" spans="4:8" x14ac:dyDescent="0.2">
      <c r="D158" s="10"/>
      <c r="H158" s="8"/>
    </row>
    <row r="159" spans="4:8" x14ac:dyDescent="0.2">
      <c r="D159" s="10"/>
      <c r="H159" s="8"/>
    </row>
    <row r="160" spans="4:8" x14ac:dyDescent="0.2">
      <c r="D160" s="10"/>
      <c r="H160" s="8"/>
    </row>
    <row r="161" spans="4:8" x14ac:dyDescent="0.2">
      <c r="D161" s="10"/>
      <c r="H161" s="8"/>
    </row>
    <row r="162" spans="4:8" x14ac:dyDescent="0.2">
      <c r="D162" s="10"/>
      <c r="H162" s="8"/>
    </row>
    <row r="163" spans="4:8" x14ac:dyDescent="0.2">
      <c r="D163" s="10"/>
      <c r="H163" s="8"/>
    </row>
    <row r="164" spans="4:8" x14ac:dyDescent="0.2">
      <c r="D164" s="10"/>
      <c r="H164" s="8"/>
    </row>
    <row r="165" spans="4:8" x14ac:dyDescent="0.2">
      <c r="D165" s="10"/>
      <c r="H165" s="8"/>
    </row>
    <row r="166" spans="4:8" x14ac:dyDescent="0.2">
      <c r="D166" s="10"/>
      <c r="H166" s="8"/>
    </row>
    <row r="167" spans="4:8" x14ac:dyDescent="0.2">
      <c r="D167" s="10"/>
      <c r="H167" s="8"/>
    </row>
    <row r="168" spans="4:8" x14ac:dyDescent="0.2">
      <c r="D168" s="10"/>
      <c r="H168" s="8"/>
    </row>
    <row r="169" spans="4:8" x14ac:dyDescent="0.2">
      <c r="D169" s="10"/>
      <c r="H169" s="8"/>
    </row>
    <row r="170" spans="4:8" x14ac:dyDescent="0.2">
      <c r="D170" s="10"/>
      <c r="H170" s="8"/>
    </row>
    <row r="171" spans="4:8" x14ac:dyDescent="0.2">
      <c r="D171" s="10"/>
      <c r="H171" s="8"/>
    </row>
    <row r="172" spans="4:8" x14ac:dyDescent="0.2">
      <c r="D172" s="10"/>
    </row>
    <row r="173" spans="4:8" x14ac:dyDescent="0.2">
      <c r="D173" s="10"/>
    </row>
    <row r="174" spans="4:8" x14ac:dyDescent="0.2">
      <c r="D174" s="10"/>
    </row>
    <row r="175" spans="4:8" x14ac:dyDescent="0.2">
      <c r="D175" s="10"/>
    </row>
    <row r="176" spans="4:8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2"/>
    </row>
    <row r="190" spans="4:4" x14ac:dyDescent="0.2">
      <c r="D190" s="12"/>
    </row>
    <row r="191" spans="4:4" x14ac:dyDescent="0.2">
      <c r="D191" s="12"/>
    </row>
    <row r="192" spans="4:4" x14ac:dyDescent="0.2">
      <c r="D192" s="12"/>
    </row>
    <row r="193" spans="4:4" x14ac:dyDescent="0.2">
      <c r="D193" s="12"/>
    </row>
    <row r="194" spans="4:4" x14ac:dyDescent="0.2">
      <c r="D194" s="12"/>
    </row>
    <row r="195" spans="4:4" x14ac:dyDescent="0.2">
      <c r="D195" s="12"/>
    </row>
    <row r="196" spans="4:4" x14ac:dyDescent="0.2">
      <c r="D196" s="12"/>
    </row>
    <row r="197" spans="4:4" x14ac:dyDescent="0.2">
      <c r="D197" s="12"/>
    </row>
    <row r="198" spans="4:4" x14ac:dyDescent="0.2">
      <c r="D198" s="12"/>
    </row>
    <row r="199" spans="4:4" x14ac:dyDescent="0.2">
      <c r="D199" s="12"/>
    </row>
    <row r="200" spans="4:4" x14ac:dyDescent="0.2">
      <c r="D200" s="12"/>
    </row>
    <row r="201" spans="4:4" x14ac:dyDescent="0.2">
      <c r="D201" s="12"/>
    </row>
    <row r="202" spans="4:4" x14ac:dyDescent="0.2">
      <c r="D202" s="12"/>
    </row>
    <row r="203" spans="4:4" x14ac:dyDescent="0.2">
      <c r="D203" s="12"/>
    </row>
    <row r="204" spans="4:4" x14ac:dyDescent="0.2">
      <c r="D204" s="12"/>
    </row>
    <row r="205" spans="4:4" x14ac:dyDescent="0.2">
      <c r="D205" s="12"/>
    </row>
    <row r="206" spans="4:4" x14ac:dyDescent="0.2">
      <c r="D206" s="12"/>
    </row>
    <row r="207" spans="4:4" x14ac:dyDescent="0.2">
      <c r="D207" s="12"/>
    </row>
    <row r="208" spans="4:4" x14ac:dyDescent="0.2">
      <c r="D208" s="12"/>
    </row>
    <row r="209" spans="4:4" x14ac:dyDescent="0.2">
      <c r="D209" s="12"/>
    </row>
    <row r="210" spans="4:4" x14ac:dyDescent="0.2">
      <c r="D210" s="12"/>
    </row>
    <row r="211" spans="4:4" x14ac:dyDescent="0.2">
      <c r="D211" s="12"/>
    </row>
    <row r="212" spans="4:4" x14ac:dyDescent="0.2">
      <c r="D212" s="12"/>
    </row>
    <row r="213" spans="4:4" x14ac:dyDescent="0.2">
      <c r="D213" s="12"/>
    </row>
    <row r="214" spans="4:4" x14ac:dyDescent="0.2">
      <c r="D214" s="12"/>
    </row>
    <row r="215" spans="4:4" x14ac:dyDescent="0.2">
      <c r="D215" s="12"/>
    </row>
    <row r="216" spans="4:4" x14ac:dyDescent="0.2">
      <c r="D216" s="12"/>
    </row>
    <row r="217" spans="4:4" x14ac:dyDescent="0.2">
      <c r="D217" s="12"/>
    </row>
    <row r="218" spans="4:4" x14ac:dyDescent="0.2">
      <c r="D218" s="12"/>
    </row>
    <row r="219" spans="4:4" x14ac:dyDescent="0.2">
      <c r="D219" s="12"/>
    </row>
    <row r="220" spans="4:4" x14ac:dyDescent="0.2">
      <c r="D220" s="12"/>
    </row>
    <row r="221" spans="4:4" x14ac:dyDescent="0.2">
      <c r="D221" s="12"/>
    </row>
    <row r="222" spans="4:4" x14ac:dyDescent="0.2">
      <c r="D222" s="12"/>
    </row>
    <row r="223" spans="4:4" x14ac:dyDescent="0.2">
      <c r="D223" s="12"/>
    </row>
    <row r="224" spans="4:4" x14ac:dyDescent="0.2">
      <c r="D224" s="12"/>
    </row>
    <row r="225" spans="4:4" x14ac:dyDescent="0.2">
      <c r="D225" s="12"/>
    </row>
    <row r="226" spans="4:4" x14ac:dyDescent="0.2">
      <c r="D226" s="12"/>
    </row>
    <row r="227" spans="4:4" x14ac:dyDescent="0.2">
      <c r="D227" s="12"/>
    </row>
    <row r="228" spans="4:4" x14ac:dyDescent="0.2">
      <c r="D228" s="12"/>
    </row>
    <row r="229" spans="4:4" x14ac:dyDescent="0.2">
      <c r="D229" s="12"/>
    </row>
    <row r="230" spans="4:4" x14ac:dyDescent="0.2">
      <c r="D230" s="12"/>
    </row>
    <row r="231" spans="4:4" x14ac:dyDescent="0.2">
      <c r="D231" s="12"/>
    </row>
    <row r="232" spans="4:4" x14ac:dyDescent="0.2">
      <c r="D232" s="12"/>
    </row>
    <row r="233" spans="4:4" x14ac:dyDescent="0.2">
      <c r="D233" s="12"/>
    </row>
    <row r="234" spans="4:4" x14ac:dyDescent="0.2">
      <c r="D234" s="12"/>
    </row>
    <row r="235" spans="4:4" x14ac:dyDescent="0.2">
      <c r="D235" s="12"/>
    </row>
    <row r="236" spans="4:4" x14ac:dyDescent="0.2">
      <c r="D236" s="12"/>
    </row>
    <row r="237" spans="4:4" x14ac:dyDescent="0.2">
      <c r="D237" s="12"/>
    </row>
    <row r="238" spans="4:4" x14ac:dyDescent="0.2">
      <c r="D238" s="12"/>
    </row>
    <row r="239" spans="4:4" x14ac:dyDescent="0.2">
      <c r="D239" s="12"/>
    </row>
    <row r="240" spans="4:4" x14ac:dyDescent="0.2">
      <c r="D240" s="12"/>
    </row>
    <row r="241" spans="4:4" x14ac:dyDescent="0.2">
      <c r="D241" s="12"/>
    </row>
    <row r="242" spans="4:4" x14ac:dyDescent="0.2">
      <c r="D242" s="12"/>
    </row>
    <row r="243" spans="4:4" x14ac:dyDescent="0.2">
      <c r="D243" s="12"/>
    </row>
    <row r="244" spans="4:4" x14ac:dyDescent="0.2">
      <c r="D244" s="12"/>
    </row>
    <row r="245" spans="4:4" x14ac:dyDescent="0.2">
      <c r="D245" s="12"/>
    </row>
    <row r="246" spans="4:4" x14ac:dyDescent="0.2">
      <c r="D246" s="12"/>
    </row>
    <row r="247" spans="4:4" x14ac:dyDescent="0.2">
      <c r="D247" s="12"/>
    </row>
    <row r="248" spans="4:4" x14ac:dyDescent="0.2">
      <c r="D248" s="12"/>
    </row>
    <row r="249" spans="4:4" x14ac:dyDescent="0.2">
      <c r="D249" s="12"/>
    </row>
    <row r="250" spans="4:4" x14ac:dyDescent="0.2">
      <c r="D250" s="12"/>
    </row>
    <row r="251" spans="4:4" x14ac:dyDescent="0.2">
      <c r="D251" s="12"/>
    </row>
    <row r="252" spans="4:4" x14ac:dyDescent="0.2">
      <c r="D252" s="12"/>
    </row>
    <row r="253" spans="4:4" x14ac:dyDescent="0.2">
      <c r="D253" s="12"/>
    </row>
    <row r="254" spans="4:4" x14ac:dyDescent="0.2">
      <c r="D254" s="12"/>
    </row>
    <row r="255" spans="4:4" x14ac:dyDescent="0.2">
      <c r="D255" s="12"/>
    </row>
    <row r="256" spans="4:4" x14ac:dyDescent="0.2">
      <c r="D256" s="12"/>
    </row>
    <row r="257" spans="4:4" x14ac:dyDescent="0.2">
      <c r="D257" s="12"/>
    </row>
    <row r="258" spans="4:4" x14ac:dyDescent="0.2">
      <c r="D258" s="12"/>
    </row>
    <row r="259" spans="4:4" x14ac:dyDescent="0.2">
      <c r="D259" s="12"/>
    </row>
    <row r="260" spans="4:4" x14ac:dyDescent="0.2">
      <c r="D260" s="12"/>
    </row>
    <row r="261" spans="4:4" x14ac:dyDescent="0.2">
      <c r="D261" s="12"/>
    </row>
    <row r="262" spans="4:4" x14ac:dyDescent="0.2">
      <c r="D262" s="12"/>
    </row>
    <row r="263" spans="4:4" x14ac:dyDescent="0.2">
      <c r="D263" s="12"/>
    </row>
    <row r="264" spans="4:4" x14ac:dyDescent="0.2">
      <c r="D264" s="12"/>
    </row>
    <row r="265" spans="4:4" x14ac:dyDescent="0.2">
      <c r="D265" s="12"/>
    </row>
    <row r="266" spans="4:4" x14ac:dyDescent="0.2">
      <c r="D266" s="12"/>
    </row>
    <row r="267" spans="4:4" x14ac:dyDescent="0.2">
      <c r="D267" s="12"/>
    </row>
    <row r="268" spans="4:4" x14ac:dyDescent="0.2">
      <c r="D268" s="12"/>
    </row>
    <row r="269" spans="4:4" x14ac:dyDescent="0.2">
      <c r="D269" s="12"/>
    </row>
    <row r="270" spans="4:4" x14ac:dyDescent="0.2">
      <c r="D270" s="12"/>
    </row>
    <row r="271" spans="4:4" x14ac:dyDescent="0.2">
      <c r="D271" s="12"/>
    </row>
    <row r="272" spans="4:4" x14ac:dyDescent="0.2">
      <c r="D272" s="12"/>
    </row>
    <row r="273" spans="4:4" x14ac:dyDescent="0.2">
      <c r="D273" s="12"/>
    </row>
    <row r="274" spans="4:4" x14ac:dyDescent="0.2">
      <c r="D274" s="12"/>
    </row>
    <row r="275" spans="4:4" x14ac:dyDescent="0.2">
      <c r="D275" s="12"/>
    </row>
    <row r="276" spans="4:4" x14ac:dyDescent="0.2">
      <c r="D276" s="12"/>
    </row>
    <row r="277" spans="4:4" x14ac:dyDescent="0.2">
      <c r="D277" s="12"/>
    </row>
    <row r="278" spans="4:4" x14ac:dyDescent="0.2">
      <c r="D278" s="12"/>
    </row>
    <row r="279" spans="4:4" x14ac:dyDescent="0.2">
      <c r="D279" s="12"/>
    </row>
    <row r="280" spans="4:4" x14ac:dyDescent="0.2">
      <c r="D280" s="12"/>
    </row>
    <row r="281" spans="4:4" x14ac:dyDescent="0.2">
      <c r="D281" s="12"/>
    </row>
    <row r="282" spans="4:4" x14ac:dyDescent="0.2">
      <c r="D282" s="12"/>
    </row>
    <row r="283" spans="4:4" x14ac:dyDescent="0.2">
      <c r="D283" s="12"/>
    </row>
    <row r="284" spans="4:4" x14ac:dyDescent="0.2">
      <c r="D284" s="12"/>
    </row>
    <row r="285" spans="4:4" x14ac:dyDescent="0.2">
      <c r="D285" s="12"/>
    </row>
    <row r="286" spans="4:4" x14ac:dyDescent="0.2">
      <c r="D286" s="12"/>
    </row>
    <row r="287" spans="4:4" x14ac:dyDescent="0.2">
      <c r="D287" s="12"/>
    </row>
    <row r="288" spans="4:4" x14ac:dyDescent="0.2">
      <c r="D288" s="12"/>
    </row>
    <row r="289" spans="4:4" x14ac:dyDescent="0.2">
      <c r="D289" s="12"/>
    </row>
    <row r="290" spans="4:4" x14ac:dyDescent="0.2">
      <c r="D290" s="12"/>
    </row>
    <row r="291" spans="4:4" x14ac:dyDescent="0.2">
      <c r="D291" s="12"/>
    </row>
    <row r="292" spans="4:4" x14ac:dyDescent="0.2">
      <c r="D292" s="12"/>
    </row>
    <row r="293" spans="4:4" x14ac:dyDescent="0.2">
      <c r="D293" s="12"/>
    </row>
    <row r="294" spans="4:4" x14ac:dyDescent="0.2">
      <c r="D294" s="12"/>
    </row>
    <row r="295" spans="4:4" x14ac:dyDescent="0.2">
      <c r="D295" s="12"/>
    </row>
    <row r="296" spans="4:4" x14ac:dyDescent="0.2">
      <c r="D296" s="12"/>
    </row>
    <row r="297" spans="4:4" x14ac:dyDescent="0.2">
      <c r="D297" s="12"/>
    </row>
    <row r="298" spans="4:4" x14ac:dyDescent="0.2">
      <c r="D298" s="12"/>
    </row>
    <row r="299" spans="4:4" x14ac:dyDescent="0.2">
      <c r="D299" s="12"/>
    </row>
    <row r="300" spans="4:4" x14ac:dyDescent="0.2">
      <c r="D300" s="12"/>
    </row>
    <row r="301" spans="4:4" x14ac:dyDescent="0.2">
      <c r="D301" s="12"/>
    </row>
    <row r="302" spans="4:4" x14ac:dyDescent="0.2">
      <c r="D302" s="12"/>
    </row>
    <row r="303" spans="4:4" x14ac:dyDescent="0.2">
      <c r="D303" s="12"/>
    </row>
    <row r="304" spans="4:4" x14ac:dyDescent="0.2">
      <c r="D304" s="12"/>
    </row>
    <row r="305" spans="4:4" x14ac:dyDescent="0.2">
      <c r="D305" s="12"/>
    </row>
    <row r="306" spans="4:4" x14ac:dyDescent="0.2">
      <c r="D306" s="12"/>
    </row>
    <row r="307" spans="4:4" x14ac:dyDescent="0.2">
      <c r="D307" s="12"/>
    </row>
    <row r="308" spans="4:4" x14ac:dyDescent="0.2">
      <c r="D308" s="12"/>
    </row>
    <row r="309" spans="4:4" x14ac:dyDescent="0.2">
      <c r="D309" s="12"/>
    </row>
    <row r="310" spans="4:4" x14ac:dyDescent="0.2">
      <c r="D310" s="12"/>
    </row>
    <row r="311" spans="4:4" x14ac:dyDescent="0.2">
      <c r="D311" s="12"/>
    </row>
    <row r="312" spans="4:4" x14ac:dyDescent="0.2">
      <c r="D312" s="12"/>
    </row>
    <row r="313" spans="4:4" x14ac:dyDescent="0.2">
      <c r="D313" s="12"/>
    </row>
    <row r="314" spans="4:4" x14ac:dyDescent="0.2">
      <c r="D314" s="12"/>
    </row>
    <row r="315" spans="4:4" x14ac:dyDescent="0.2">
      <c r="D315" s="12"/>
    </row>
    <row r="316" spans="4:4" x14ac:dyDescent="0.2">
      <c r="D316" s="12"/>
    </row>
    <row r="317" spans="4:4" x14ac:dyDescent="0.2">
      <c r="D317" s="12"/>
    </row>
    <row r="318" spans="4:4" x14ac:dyDescent="0.2">
      <c r="D318" s="12"/>
    </row>
    <row r="319" spans="4:4" x14ac:dyDescent="0.2">
      <c r="D319" s="12"/>
    </row>
    <row r="320" spans="4:4" x14ac:dyDescent="0.2">
      <c r="D320" s="12"/>
    </row>
    <row r="321" spans="4:4" x14ac:dyDescent="0.2">
      <c r="D321" s="12"/>
    </row>
    <row r="322" spans="4:4" x14ac:dyDescent="0.2">
      <c r="D322" s="12"/>
    </row>
    <row r="323" spans="4:4" x14ac:dyDescent="0.2">
      <c r="D323" s="12"/>
    </row>
    <row r="324" spans="4:4" x14ac:dyDescent="0.2">
      <c r="D324" s="12"/>
    </row>
    <row r="325" spans="4:4" x14ac:dyDescent="0.2">
      <c r="D325" s="12"/>
    </row>
    <row r="326" spans="4:4" x14ac:dyDescent="0.2">
      <c r="D326" s="12"/>
    </row>
    <row r="327" spans="4:4" x14ac:dyDescent="0.2">
      <c r="D327" s="12"/>
    </row>
    <row r="328" spans="4:4" x14ac:dyDescent="0.2">
      <c r="D328" s="12"/>
    </row>
    <row r="329" spans="4:4" x14ac:dyDescent="0.2">
      <c r="D329" s="12"/>
    </row>
    <row r="330" spans="4:4" x14ac:dyDescent="0.2">
      <c r="D330" s="12"/>
    </row>
    <row r="331" spans="4:4" x14ac:dyDescent="0.2">
      <c r="D331" s="12"/>
    </row>
    <row r="332" spans="4:4" x14ac:dyDescent="0.2">
      <c r="D332" s="12"/>
    </row>
    <row r="333" spans="4:4" x14ac:dyDescent="0.2">
      <c r="D333" s="12"/>
    </row>
    <row r="334" spans="4:4" x14ac:dyDescent="0.2">
      <c r="D334" s="12"/>
    </row>
    <row r="335" spans="4:4" x14ac:dyDescent="0.2">
      <c r="D335" s="12"/>
    </row>
    <row r="336" spans="4:4" x14ac:dyDescent="0.2">
      <c r="D336" s="12"/>
    </row>
    <row r="337" spans="4:4" x14ac:dyDescent="0.2">
      <c r="D337" s="12"/>
    </row>
    <row r="338" spans="4:4" x14ac:dyDescent="0.2">
      <c r="D338" s="12"/>
    </row>
    <row r="339" spans="4:4" x14ac:dyDescent="0.2">
      <c r="D339" s="12"/>
    </row>
    <row r="340" spans="4:4" x14ac:dyDescent="0.2">
      <c r="D340" s="12"/>
    </row>
    <row r="341" spans="4:4" x14ac:dyDescent="0.2">
      <c r="D341" s="12"/>
    </row>
    <row r="342" spans="4:4" x14ac:dyDescent="0.2">
      <c r="D342" s="12"/>
    </row>
    <row r="343" spans="4:4" x14ac:dyDescent="0.2">
      <c r="D343" s="12"/>
    </row>
    <row r="344" spans="4:4" x14ac:dyDescent="0.2">
      <c r="D344" s="12"/>
    </row>
    <row r="345" spans="4:4" x14ac:dyDescent="0.2">
      <c r="D345" s="12"/>
    </row>
    <row r="346" spans="4:4" x14ac:dyDescent="0.2">
      <c r="D346" s="12"/>
    </row>
    <row r="347" spans="4:4" x14ac:dyDescent="0.2">
      <c r="D347" s="12"/>
    </row>
    <row r="348" spans="4:4" x14ac:dyDescent="0.2">
      <c r="D348" s="12"/>
    </row>
    <row r="349" spans="4:4" x14ac:dyDescent="0.2">
      <c r="D349" s="12"/>
    </row>
    <row r="350" spans="4:4" x14ac:dyDescent="0.2">
      <c r="D350" s="12"/>
    </row>
    <row r="351" spans="4:4" x14ac:dyDescent="0.2">
      <c r="D351" s="12"/>
    </row>
    <row r="352" spans="4:4" x14ac:dyDescent="0.2">
      <c r="D352" s="12"/>
    </row>
    <row r="353" spans="4:4" x14ac:dyDescent="0.2">
      <c r="D353" s="12"/>
    </row>
    <row r="354" spans="4:4" x14ac:dyDescent="0.2">
      <c r="D354" s="12"/>
    </row>
    <row r="355" spans="4:4" x14ac:dyDescent="0.2">
      <c r="D355" s="12"/>
    </row>
    <row r="356" spans="4:4" x14ac:dyDescent="0.2">
      <c r="D356" s="12"/>
    </row>
    <row r="357" spans="4:4" x14ac:dyDescent="0.2">
      <c r="D357" s="12"/>
    </row>
    <row r="358" spans="4:4" x14ac:dyDescent="0.2">
      <c r="D358" s="12"/>
    </row>
    <row r="359" spans="4:4" x14ac:dyDescent="0.2">
      <c r="D359" s="12"/>
    </row>
    <row r="360" spans="4:4" x14ac:dyDescent="0.2">
      <c r="D360" s="12"/>
    </row>
    <row r="361" spans="4:4" x14ac:dyDescent="0.2">
      <c r="D361" s="12"/>
    </row>
    <row r="362" spans="4:4" x14ac:dyDescent="0.2">
      <c r="D362" s="12"/>
    </row>
    <row r="363" spans="4:4" x14ac:dyDescent="0.2">
      <c r="D363" s="12"/>
    </row>
    <row r="364" spans="4:4" x14ac:dyDescent="0.2">
      <c r="D364" s="12"/>
    </row>
    <row r="365" spans="4:4" x14ac:dyDescent="0.2">
      <c r="D365" s="12"/>
    </row>
    <row r="366" spans="4:4" x14ac:dyDescent="0.2">
      <c r="D366" s="12"/>
    </row>
    <row r="367" spans="4:4" x14ac:dyDescent="0.2">
      <c r="D367" s="12"/>
    </row>
    <row r="368" spans="4:4" x14ac:dyDescent="0.2">
      <c r="D368" s="12"/>
    </row>
    <row r="369" spans="4:4" x14ac:dyDescent="0.2">
      <c r="D369" s="12"/>
    </row>
    <row r="370" spans="4:4" x14ac:dyDescent="0.2">
      <c r="D370" s="12"/>
    </row>
    <row r="371" spans="4:4" x14ac:dyDescent="0.2">
      <c r="D371" s="12"/>
    </row>
    <row r="372" spans="4:4" x14ac:dyDescent="0.2">
      <c r="D372" s="12"/>
    </row>
    <row r="373" spans="4:4" x14ac:dyDescent="0.2">
      <c r="D373" s="12"/>
    </row>
    <row r="374" spans="4:4" x14ac:dyDescent="0.2">
      <c r="D374" s="12"/>
    </row>
  </sheetData>
  <mergeCells count="3">
    <mergeCell ref="A1:A2"/>
    <mergeCell ref="B1:E1"/>
    <mergeCell ref="F1:I1"/>
  </mergeCells>
  <pageMargins left="0.39370078740157483" right="3.937007874015748E-2" top="1.4566929133858268" bottom="0.78740157480314965" header="0.31496062992125984" footer="0.15748031496062992"/>
  <pageSetup paperSize="9" scale="90" orientation="portrait" horizontalDpi="4294967295" verticalDpi="300" r:id="rId1"/>
  <headerFooter>
    <oddHeader>&amp;C&amp;"Verdana,Regular"TURISTIČKA ZAJEDNICA KVARNERA
Turistički promet&amp;"Verdana,Bold" KOMERCIJALNIH NOĆENJA&amp;"Verdana,Regular" na Kvarneru 
u &amp;"Verdana,Bold"srpnju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Layout" zoomScaleNormal="100" workbookViewId="0">
      <selection sqref="A1:A2"/>
    </sheetView>
  </sheetViews>
  <sheetFormatPr defaultColWidth="9.140625" defaultRowHeight="15" x14ac:dyDescent="0.25"/>
  <cols>
    <col min="1" max="1" width="18.140625" style="20" customWidth="1"/>
    <col min="2" max="2" width="9" style="20" customWidth="1"/>
    <col min="3" max="3" width="10" style="20" customWidth="1"/>
    <col min="4" max="5" width="6.85546875" style="20" customWidth="1"/>
    <col min="6" max="6" width="9" style="20" customWidth="1"/>
    <col min="7" max="7" width="10" style="20" customWidth="1"/>
    <col min="8" max="9" width="6.85546875" style="20" customWidth="1"/>
    <col min="10" max="11" width="7.7109375" style="20" customWidth="1"/>
    <col min="12" max="16384" width="9.140625" style="20"/>
  </cols>
  <sheetData>
    <row r="1" spans="1:11" ht="15.75" thickTop="1" x14ac:dyDescent="0.25">
      <c r="A1" s="289" t="s">
        <v>0</v>
      </c>
      <c r="B1" s="297" t="s">
        <v>134</v>
      </c>
      <c r="C1" s="298"/>
      <c r="D1" s="298"/>
      <c r="E1" s="299"/>
      <c r="F1" s="297" t="s">
        <v>1</v>
      </c>
      <c r="G1" s="298"/>
      <c r="H1" s="298"/>
      <c r="I1" s="299"/>
      <c r="J1" s="295" t="s">
        <v>133</v>
      </c>
      <c r="K1" s="296"/>
    </row>
    <row r="2" spans="1:11" ht="32.25" thickBot="1" x14ac:dyDescent="0.3">
      <c r="A2" s="294"/>
      <c r="B2" s="21" t="s">
        <v>50</v>
      </c>
      <c r="C2" s="22" t="s">
        <v>51</v>
      </c>
      <c r="D2" s="191" t="s">
        <v>170</v>
      </c>
      <c r="E2" s="190" t="s">
        <v>156</v>
      </c>
      <c r="F2" s="21" t="s">
        <v>50</v>
      </c>
      <c r="G2" s="22" t="s">
        <v>51</v>
      </c>
      <c r="H2" s="191" t="s">
        <v>170</v>
      </c>
      <c r="I2" s="190" t="s">
        <v>156</v>
      </c>
      <c r="J2" s="21" t="s">
        <v>50</v>
      </c>
      <c r="K2" s="23" t="s">
        <v>51</v>
      </c>
    </row>
    <row r="3" spans="1:11" s="28" customFormat="1" ht="14.1" customHeight="1" thickTop="1" x14ac:dyDescent="0.25">
      <c r="A3" s="24" t="s">
        <v>4</v>
      </c>
      <c r="B3" s="25">
        <f>'dolasci K'!D3</f>
        <v>52261</v>
      </c>
      <c r="C3" s="26">
        <f>'nocenja K'!D3</f>
        <v>203770</v>
      </c>
      <c r="D3" s="192">
        <f t="shared" ref="D3:D44" si="0">IF($C$49&lt;&gt;0,C3/$C$49*100,0)</f>
        <v>4.8777346744051657</v>
      </c>
      <c r="E3" s="205">
        <f>IF(C3&lt;&gt;0,C3/B3,0)</f>
        <v>3.8990834465471385</v>
      </c>
      <c r="F3" s="25">
        <f>'dolasci K'!H3</f>
        <v>48169</v>
      </c>
      <c r="G3" s="26">
        <f>'nocenja K'!H3</f>
        <v>185354</v>
      </c>
      <c r="H3" s="192">
        <f t="shared" ref="H3:H42" si="1">IF($G$49&lt;&gt;0,G3/$G$49*100,0)</f>
        <v>4.8640471095167674</v>
      </c>
      <c r="I3" s="197">
        <f>IF(G3&lt;&gt;0,G3/F3,0)</f>
        <v>3.8479935228051234</v>
      </c>
      <c r="J3" s="25">
        <f t="shared" ref="J3:J44" si="2">IF(F3&lt;&gt;0,B3/F3*100,0)</f>
        <v>108.49509020324275</v>
      </c>
      <c r="K3" s="27">
        <f t="shared" ref="K3:K44" si="3">IF(G3&lt;&gt;0,C3/G3*100,0)</f>
        <v>109.93558272278992</v>
      </c>
    </row>
    <row r="4" spans="1:11" s="28" customFormat="1" ht="14.1" customHeight="1" x14ac:dyDescent="0.25">
      <c r="A4" s="29" t="s">
        <v>5</v>
      </c>
      <c r="B4" s="30">
        <f>'dolasci K'!D4</f>
        <v>17158</v>
      </c>
      <c r="C4" s="31">
        <f>'nocenja K'!D4</f>
        <v>80555</v>
      </c>
      <c r="D4" s="193">
        <f t="shared" si="0"/>
        <v>1.9282814776302115</v>
      </c>
      <c r="E4" s="206">
        <f t="shared" ref="E4:E49" si="4">IF(C4&lt;&gt;0,C4/B4,0)</f>
        <v>4.6948945098496324</v>
      </c>
      <c r="F4" s="30">
        <f>'dolasci K'!H4</f>
        <v>14598</v>
      </c>
      <c r="G4" s="31">
        <f>'nocenja K'!H4</f>
        <v>75718</v>
      </c>
      <c r="H4" s="193">
        <f t="shared" si="1"/>
        <v>1.9869866257992308</v>
      </c>
      <c r="I4" s="198">
        <f t="shared" ref="I4:I49" si="5">IF(G4&lt;&gt;0,G4/F4,0)</f>
        <v>5.186874914371832</v>
      </c>
      <c r="J4" s="30">
        <f t="shared" si="2"/>
        <v>117.53664885600767</v>
      </c>
      <c r="K4" s="32">
        <f t="shared" si="3"/>
        <v>106.38817718376079</v>
      </c>
    </row>
    <row r="5" spans="1:11" s="28" customFormat="1" ht="14.1" customHeight="1" x14ac:dyDescent="0.25">
      <c r="A5" s="29" t="s">
        <v>6</v>
      </c>
      <c r="B5" s="30">
        <f>'dolasci K'!D5</f>
        <v>12640</v>
      </c>
      <c r="C5" s="31">
        <f>'nocenja K'!D5</f>
        <v>67753</v>
      </c>
      <c r="D5" s="193">
        <f t="shared" si="0"/>
        <v>1.6218342120772107</v>
      </c>
      <c r="E5" s="206">
        <f t="shared" si="4"/>
        <v>5.3602056962025317</v>
      </c>
      <c r="F5" s="30">
        <f>'dolasci K'!H5</f>
        <v>11074</v>
      </c>
      <c r="G5" s="31">
        <f>'nocenja K'!H5</f>
        <v>66921</v>
      </c>
      <c r="H5" s="193">
        <f t="shared" si="1"/>
        <v>1.7561363478315632</v>
      </c>
      <c r="I5" s="198">
        <f t="shared" si="5"/>
        <v>6.0430738667148276</v>
      </c>
      <c r="J5" s="30">
        <f t="shared" si="2"/>
        <v>114.14123171392451</v>
      </c>
      <c r="K5" s="32">
        <f t="shared" si="3"/>
        <v>101.24325697464174</v>
      </c>
    </row>
    <row r="6" spans="1:11" s="28" customFormat="1" ht="14.1" customHeight="1" x14ac:dyDescent="0.25">
      <c r="A6" s="29" t="s">
        <v>7</v>
      </c>
      <c r="B6" s="30">
        <f>'dolasci K'!D6</f>
        <v>5846</v>
      </c>
      <c r="C6" s="31">
        <f>'nocenja K'!D6</f>
        <v>24615</v>
      </c>
      <c r="D6" s="193">
        <f t="shared" si="0"/>
        <v>0.58922039068794796</v>
      </c>
      <c r="E6" s="206">
        <f t="shared" si="4"/>
        <v>4.2105713308244956</v>
      </c>
      <c r="F6" s="30">
        <f>'dolasci K'!H6</f>
        <v>4789</v>
      </c>
      <c r="G6" s="31">
        <f>'nocenja K'!H6</f>
        <v>27534</v>
      </c>
      <c r="H6" s="193">
        <f t="shared" si="1"/>
        <v>0.72254536246012857</v>
      </c>
      <c r="I6" s="198">
        <f t="shared" si="5"/>
        <v>5.7494257673835873</v>
      </c>
      <c r="J6" s="30">
        <f t="shared" si="2"/>
        <v>122.07141365629568</v>
      </c>
      <c r="K6" s="32">
        <f t="shared" si="3"/>
        <v>89.398561778165174</v>
      </c>
    </row>
    <row r="7" spans="1:11" s="28" customFormat="1" ht="14.1" customHeight="1" x14ac:dyDescent="0.25">
      <c r="A7" s="29" t="s">
        <v>8</v>
      </c>
      <c r="B7" s="30">
        <f>'dolasci K'!D7</f>
        <v>4123</v>
      </c>
      <c r="C7" s="31">
        <f>'nocenja K'!D7</f>
        <v>15699</v>
      </c>
      <c r="D7" s="193">
        <f t="shared" si="0"/>
        <v>0.37579406513955294</v>
      </c>
      <c r="E7" s="206">
        <f t="shared" si="4"/>
        <v>3.8076643220955613</v>
      </c>
      <c r="F7" s="30">
        <f>'dolasci K'!H7</f>
        <v>2070</v>
      </c>
      <c r="G7" s="31">
        <f>'nocenja K'!H7</f>
        <v>10812</v>
      </c>
      <c r="H7" s="193">
        <f t="shared" si="1"/>
        <v>0.28372777144326694</v>
      </c>
      <c r="I7" s="198">
        <f t="shared" si="5"/>
        <v>5.2231884057971012</v>
      </c>
      <c r="J7" s="30">
        <f t="shared" si="2"/>
        <v>199.17874396135267</v>
      </c>
      <c r="K7" s="32">
        <f t="shared" si="3"/>
        <v>145.1997780244173</v>
      </c>
    </row>
    <row r="8" spans="1:11" s="28" customFormat="1" ht="14.1" customHeight="1" thickBot="1" x14ac:dyDescent="0.3">
      <c r="A8" s="33" t="s">
        <v>9</v>
      </c>
      <c r="B8" s="34">
        <f>SUM(B3:B7)</f>
        <v>92028</v>
      </c>
      <c r="C8" s="35">
        <f t="shared" ref="C8" si="6">SUM(C3:C7)</f>
        <v>392392</v>
      </c>
      <c r="D8" s="194">
        <f t="shared" si="0"/>
        <v>9.3928648199400886</v>
      </c>
      <c r="E8" s="207">
        <f t="shared" si="4"/>
        <v>4.263832746555396</v>
      </c>
      <c r="F8" s="34">
        <f>SUM(F3:F7)</f>
        <v>80700</v>
      </c>
      <c r="G8" s="35">
        <f t="shared" ref="G8" si="7">SUM(G3:G7)</f>
        <v>366339</v>
      </c>
      <c r="H8" s="194">
        <f t="shared" si="1"/>
        <v>9.6134432170509587</v>
      </c>
      <c r="I8" s="199">
        <f t="shared" si="5"/>
        <v>4.5395167286245357</v>
      </c>
      <c r="J8" s="34">
        <f t="shared" si="2"/>
        <v>114.03717472118959</v>
      </c>
      <c r="K8" s="36">
        <f t="shared" si="3"/>
        <v>107.11171892700477</v>
      </c>
    </row>
    <row r="9" spans="1:11" s="28" customFormat="1" ht="14.1" customHeight="1" thickTop="1" x14ac:dyDescent="0.25">
      <c r="A9" s="24" t="s">
        <v>10</v>
      </c>
      <c r="B9" s="25">
        <f>'dolasci K'!D9</f>
        <v>17852</v>
      </c>
      <c r="C9" s="26">
        <f>'nocenja K'!D9</f>
        <v>39369</v>
      </c>
      <c r="D9" s="192">
        <f t="shared" si="0"/>
        <v>0.94239356331480095</v>
      </c>
      <c r="E9" s="205">
        <f t="shared" si="4"/>
        <v>2.2052991261483306</v>
      </c>
      <c r="F9" s="25">
        <f>'dolasci K'!H9</f>
        <v>16440</v>
      </c>
      <c r="G9" s="26">
        <f>'nocenja K'!H9</f>
        <v>35329</v>
      </c>
      <c r="H9" s="192">
        <f t="shared" si="1"/>
        <v>0.92710122431734887</v>
      </c>
      <c r="I9" s="197">
        <f t="shared" si="5"/>
        <v>2.1489659367396592</v>
      </c>
      <c r="J9" s="25">
        <f t="shared" si="2"/>
        <v>108.58880778588809</v>
      </c>
      <c r="K9" s="27">
        <f t="shared" si="3"/>
        <v>111.43536471454046</v>
      </c>
    </row>
    <row r="10" spans="1:11" s="28" customFormat="1" ht="14.1" customHeight="1" x14ac:dyDescent="0.25">
      <c r="A10" s="29" t="s">
        <v>11</v>
      </c>
      <c r="B10" s="30">
        <f>'dolasci K'!D10</f>
        <v>9723</v>
      </c>
      <c r="C10" s="31">
        <f>'nocenja K'!D10</f>
        <v>50152</v>
      </c>
      <c r="D10" s="193">
        <f t="shared" si="0"/>
        <v>1.200511112483525</v>
      </c>
      <c r="E10" s="206">
        <f t="shared" si="4"/>
        <v>5.1580787822688468</v>
      </c>
      <c r="F10" s="30">
        <f>'dolasci K'!H10</f>
        <v>7662</v>
      </c>
      <c r="G10" s="31">
        <f>'nocenja K'!H10</f>
        <v>36019</v>
      </c>
      <c r="H10" s="193">
        <f t="shared" si="1"/>
        <v>0.945208157567058</v>
      </c>
      <c r="I10" s="198">
        <f t="shared" si="5"/>
        <v>4.7009919081179845</v>
      </c>
      <c r="J10" s="30">
        <f t="shared" si="2"/>
        <v>126.8989819890368</v>
      </c>
      <c r="K10" s="32">
        <f t="shared" si="3"/>
        <v>139.2376245870235</v>
      </c>
    </row>
    <row r="11" spans="1:11" s="28" customFormat="1" ht="14.1" customHeight="1" x14ac:dyDescent="0.25">
      <c r="A11" s="29" t="s">
        <v>12</v>
      </c>
      <c r="B11" s="30">
        <f>'dolasci K'!D11</f>
        <v>2066</v>
      </c>
      <c r="C11" s="31">
        <f>'nocenja K'!D11</f>
        <v>10614</v>
      </c>
      <c r="D11" s="193">
        <f t="shared" si="0"/>
        <v>0.2540721197140719</v>
      </c>
      <c r="E11" s="206">
        <f t="shared" si="4"/>
        <v>5.1374636979670862</v>
      </c>
      <c r="F11" s="30">
        <f>'dolasci K'!H11</f>
        <v>1494</v>
      </c>
      <c r="G11" s="31">
        <f>'nocenja K'!H11</f>
        <v>6902</v>
      </c>
      <c r="H11" s="193">
        <f t="shared" si="1"/>
        <v>0.18112181636158234</v>
      </c>
      <c r="I11" s="198">
        <f t="shared" si="5"/>
        <v>4.6198125836680051</v>
      </c>
      <c r="J11" s="30">
        <f t="shared" si="2"/>
        <v>138.28647925033468</v>
      </c>
      <c r="K11" s="32">
        <f t="shared" si="3"/>
        <v>153.78151260504202</v>
      </c>
    </row>
    <row r="12" spans="1:11" s="28" customFormat="1" ht="14.1" customHeight="1" x14ac:dyDescent="0.25">
      <c r="A12" s="29" t="s">
        <v>13</v>
      </c>
      <c r="B12" s="30">
        <f>'dolasci K'!D12</f>
        <v>385</v>
      </c>
      <c r="C12" s="31">
        <f>'nocenja K'!D12</f>
        <v>2111</v>
      </c>
      <c r="D12" s="193">
        <f t="shared" si="0"/>
        <v>5.053196200456056E-2</v>
      </c>
      <c r="E12" s="206">
        <f t="shared" si="4"/>
        <v>5.4831168831168835</v>
      </c>
      <c r="F12" s="30">
        <f>'dolasci K'!H12</f>
        <v>980</v>
      </c>
      <c r="G12" s="31">
        <f>'nocenja K'!H12</f>
        <v>2463</v>
      </c>
      <c r="H12" s="193">
        <f t="shared" si="1"/>
        <v>6.4633879121787502E-2</v>
      </c>
      <c r="I12" s="198">
        <f t="shared" si="5"/>
        <v>2.5132653061224488</v>
      </c>
      <c r="J12" s="30">
        <f t="shared" si="2"/>
        <v>39.285714285714285</v>
      </c>
      <c r="K12" s="32">
        <f t="shared" si="3"/>
        <v>85.708485586682897</v>
      </c>
    </row>
    <row r="13" spans="1:11" s="28" customFormat="1" ht="14.1" customHeight="1" x14ac:dyDescent="0.25">
      <c r="A13" s="29" t="s">
        <v>14</v>
      </c>
      <c r="B13" s="30">
        <f>'dolasci K'!D13</f>
        <v>1028</v>
      </c>
      <c r="C13" s="31">
        <f>'nocenja K'!D13</f>
        <v>4958</v>
      </c>
      <c r="D13" s="193">
        <f t="shared" si="0"/>
        <v>0.1186818889713933</v>
      </c>
      <c r="E13" s="206">
        <f t="shared" si="4"/>
        <v>4.8229571984435795</v>
      </c>
      <c r="F13" s="30">
        <f>'dolasci K'!H13</f>
        <v>604</v>
      </c>
      <c r="G13" s="31">
        <f>'nocenja K'!H13</f>
        <v>2592</v>
      </c>
      <c r="H13" s="193">
        <f t="shared" si="1"/>
        <v>6.8019088381515699E-2</v>
      </c>
      <c r="I13" s="198">
        <f t="shared" si="5"/>
        <v>4.2913907284768209</v>
      </c>
      <c r="J13" s="30">
        <f t="shared" si="2"/>
        <v>170.19867549668874</v>
      </c>
      <c r="K13" s="32">
        <f t="shared" si="3"/>
        <v>191.28086419753086</v>
      </c>
    </row>
    <row r="14" spans="1:11" s="28" customFormat="1" ht="14.1" customHeight="1" x14ac:dyDescent="0.25">
      <c r="A14" s="37" t="s">
        <v>15</v>
      </c>
      <c r="B14" s="30">
        <f>'dolasci K'!D14</f>
        <v>513</v>
      </c>
      <c r="C14" s="31">
        <f>'nocenja K'!D14</f>
        <v>2345</v>
      </c>
      <c r="D14" s="193">
        <f t="shared" si="0"/>
        <v>5.6133325864848191E-2</v>
      </c>
      <c r="E14" s="206">
        <f t="shared" si="4"/>
        <v>4.5711500974658872</v>
      </c>
      <c r="F14" s="30">
        <f>'dolasci K'!H14</f>
        <v>437</v>
      </c>
      <c r="G14" s="31">
        <f>'nocenja K'!H14</f>
        <v>1150</v>
      </c>
      <c r="H14" s="193">
        <f t="shared" si="1"/>
        <v>3.0178222082848403E-2</v>
      </c>
      <c r="I14" s="198">
        <f t="shared" si="5"/>
        <v>2.6315789473684212</v>
      </c>
      <c r="J14" s="30">
        <f t="shared" si="2"/>
        <v>117.39130434782609</v>
      </c>
      <c r="K14" s="32">
        <f t="shared" si="3"/>
        <v>203.91304347826087</v>
      </c>
    </row>
    <row r="15" spans="1:11" s="28" customFormat="1" ht="14.1" customHeight="1" x14ac:dyDescent="0.25">
      <c r="A15" s="29" t="s">
        <v>16</v>
      </c>
      <c r="B15" s="30">
        <f>'dolasci K'!D15</f>
        <v>190</v>
      </c>
      <c r="C15" s="31">
        <f>'nocenja K'!D15</f>
        <v>817</v>
      </c>
      <c r="D15" s="193">
        <f t="shared" si="0"/>
        <v>1.9556898606217898E-2</v>
      </c>
      <c r="E15" s="206">
        <f t="shared" si="4"/>
        <v>4.3</v>
      </c>
      <c r="F15" s="30">
        <f>'dolasci K'!H15</f>
        <v>157</v>
      </c>
      <c r="G15" s="31">
        <f>'nocenja K'!H15</f>
        <v>756</v>
      </c>
      <c r="H15" s="193">
        <f t="shared" si="1"/>
        <v>1.9838900777942082E-2</v>
      </c>
      <c r="I15" s="198">
        <f t="shared" si="5"/>
        <v>4.8152866242038215</v>
      </c>
      <c r="J15" s="30">
        <f t="shared" si="2"/>
        <v>121.01910828025477</v>
      </c>
      <c r="K15" s="32">
        <f t="shared" si="3"/>
        <v>108.06878306878306</v>
      </c>
    </row>
    <row r="16" spans="1:11" s="28" customFormat="1" ht="14.1" customHeight="1" x14ac:dyDescent="0.25">
      <c r="A16" s="29" t="s">
        <v>17</v>
      </c>
      <c r="B16" s="30">
        <f>'dolasci K'!D16</f>
        <v>352</v>
      </c>
      <c r="C16" s="31">
        <f>'nocenja K'!D16</f>
        <v>2095</v>
      </c>
      <c r="D16" s="193">
        <f t="shared" si="0"/>
        <v>5.0148962766250298E-2</v>
      </c>
      <c r="E16" s="206">
        <f t="shared" si="4"/>
        <v>5.9517045454545459</v>
      </c>
      <c r="F16" s="30">
        <f>'dolasci K'!H16</f>
        <v>147</v>
      </c>
      <c r="G16" s="31">
        <f>'nocenja K'!H16</f>
        <v>1025</v>
      </c>
      <c r="H16" s="193">
        <f t="shared" si="1"/>
        <v>2.6897980552104014E-2</v>
      </c>
      <c r="I16" s="198">
        <f t="shared" si="5"/>
        <v>6.9727891156462585</v>
      </c>
      <c r="J16" s="30">
        <f t="shared" si="2"/>
        <v>239.45578231292518</v>
      </c>
      <c r="K16" s="32">
        <f t="shared" si="3"/>
        <v>204.39024390243904</v>
      </c>
    </row>
    <row r="17" spans="1:11" s="28" customFormat="1" ht="14.1" customHeight="1" thickBot="1" x14ac:dyDescent="0.3">
      <c r="A17" s="38" t="s">
        <v>18</v>
      </c>
      <c r="B17" s="34">
        <f>SUM(B9:B16)</f>
        <v>32109</v>
      </c>
      <c r="C17" s="35">
        <f t="shared" ref="C17" si="8">SUM(C9:C16)</f>
        <v>112461</v>
      </c>
      <c r="D17" s="194">
        <f t="shared" si="0"/>
        <v>2.6920298337256683</v>
      </c>
      <c r="E17" s="207">
        <f t="shared" si="4"/>
        <v>3.5024759413248621</v>
      </c>
      <c r="F17" s="34">
        <f>SUM(F9:F16)</f>
        <v>27921</v>
      </c>
      <c r="G17" s="35">
        <f t="shared" ref="G17" si="9">SUM(G9:G16)</f>
        <v>86236</v>
      </c>
      <c r="H17" s="194">
        <f t="shared" si="1"/>
        <v>2.262999269162187</v>
      </c>
      <c r="I17" s="199">
        <f t="shared" si="5"/>
        <v>3.0885713262418966</v>
      </c>
      <c r="J17" s="34">
        <f t="shared" si="2"/>
        <v>114.9994627699581</v>
      </c>
      <c r="K17" s="36">
        <f t="shared" si="3"/>
        <v>130.41073333642564</v>
      </c>
    </row>
    <row r="18" spans="1:11" s="28" customFormat="1" ht="14.1" customHeight="1" thickTop="1" thickBot="1" x14ac:dyDescent="0.3">
      <c r="A18" s="38" t="s">
        <v>19</v>
      </c>
      <c r="B18" s="39">
        <f>'dolasci K'!D18</f>
        <v>91921</v>
      </c>
      <c r="C18" s="40">
        <f>'nocenja K'!D18</f>
        <v>544331</v>
      </c>
      <c r="D18" s="195">
        <f t="shared" si="0"/>
        <v>13.029897399291549</v>
      </c>
      <c r="E18" s="208">
        <f t="shared" si="4"/>
        <v>5.9217262649448985</v>
      </c>
      <c r="F18" s="39">
        <f>'dolasci K'!H18</f>
        <v>78057</v>
      </c>
      <c r="G18" s="40">
        <f>'nocenja K'!H18</f>
        <v>496384</v>
      </c>
      <c r="H18" s="195">
        <f t="shared" si="1"/>
        <v>13.026075295976195</v>
      </c>
      <c r="I18" s="200">
        <f t="shared" si="5"/>
        <v>6.359250291453681</v>
      </c>
      <c r="J18" s="39">
        <f t="shared" si="2"/>
        <v>117.76137950472092</v>
      </c>
      <c r="K18" s="41">
        <f t="shared" si="3"/>
        <v>109.65925573749355</v>
      </c>
    </row>
    <row r="19" spans="1:11" s="28" customFormat="1" ht="14.1" customHeight="1" thickTop="1" x14ac:dyDescent="0.25">
      <c r="A19" s="29" t="s">
        <v>20</v>
      </c>
      <c r="B19" s="25">
        <f>'dolasci K'!D19</f>
        <v>34865</v>
      </c>
      <c r="C19" s="26">
        <f>'nocenja K'!D19</f>
        <v>215118</v>
      </c>
      <c r="D19" s="192">
        <f t="shared" si="0"/>
        <v>5.1493768841767213</v>
      </c>
      <c r="E19" s="205">
        <f t="shared" si="4"/>
        <v>6.1700272479564031</v>
      </c>
      <c r="F19" s="25">
        <f>'dolasci K'!H19</f>
        <v>27791</v>
      </c>
      <c r="G19" s="26">
        <f>'nocenja K'!H19</f>
        <v>181401</v>
      </c>
      <c r="H19" s="192">
        <f t="shared" si="1"/>
        <v>4.7603127513485077</v>
      </c>
      <c r="I19" s="197">
        <f t="shared" si="5"/>
        <v>6.5273289914000934</v>
      </c>
      <c r="J19" s="25">
        <f t="shared" si="2"/>
        <v>125.4542837609298</v>
      </c>
      <c r="K19" s="27">
        <f t="shared" si="3"/>
        <v>118.58699786660492</v>
      </c>
    </row>
    <row r="20" spans="1:11" s="28" customFormat="1" ht="14.1" customHeight="1" x14ac:dyDescent="0.25">
      <c r="A20" s="42" t="s">
        <v>21</v>
      </c>
      <c r="B20" s="30">
        <f>'dolasci K'!D20</f>
        <v>2401</v>
      </c>
      <c r="C20" s="31">
        <f>'nocenja K'!D20</f>
        <v>17991</v>
      </c>
      <c r="D20" s="193">
        <f t="shared" si="0"/>
        <v>0.43065870602749834</v>
      </c>
      <c r="E20" s="206">
        <f t="shared" si="4"/>
        <v>7.4931278633902538</v>
      </c>
      <c r="F20" s="30">
        <f>'dolasci K'!H20</f>
        <v>1547</v>
      </c>
      <c r="G20" s="31">
        <f>'nocenja K'!H20</f>
        <v>14346</v>
      </c>
      <c r="H20" s="193">
        <f t="shared" si="1"/>
        <v>0.37646676000047236</v>
      </c>
      <c r="I20" s="198">
        <f t="shared" si="5"/>
        <v>9.2734324499030389</v>
      </c>
      <c r="J20" s="30">
        <f t="shared" si="2"/>
        <v>155.20361990950227</v>
      </c>
      <c r="K20" s="32">
        <f t="shared" si="3"/>
        <v>125.4077791718946</v>
      </c>
    </row>
    <row r="21" spans="1:11" s="28" customFormat="1" ht="14.1" customHeight="1" thickBot="1" x14ac:dyDescent="0.3">
      <c r="A21" s="43" t="s">
        <v>22</v>
      </c>
      <c r="B21" s="34">
        <f>SUM(B19:B20)</f>
        <v>37266</v>
      </c>
      <c r="C21" s="35">
        <f t="shared" ref="C21" si="10">SUM(C19:C20)</f>
        <v>233109</v>
      </c>
      <c r="D21" s="194">
        <f t="shared" si="0"/>
        <v>5.5800355902042202</v>
      </c>
      <c r="E21" s="207">
        <f t="shared" si="4"/>
        <v>6.2552729029141849</v>
      </c>
      <c r="F21" s="34">
        <f>SUM(F19:F20)</f>
        <v>29338</v>
      </c>
      <c r="G21" s="35">
        <f t="shared" ref="G21" si="11">SUM(G19:G20)</f>
        <v>195747</v>
      </c>
      <c r="H21" s="194">
        <f t="shared" si="1"/>
        <v>5.1367795113489798</v>
      </c>
      <c r="I21" s="199">
        <f t="shared" si="5"/>
        <v>6.6721317063194494</v>
      </c>
      <c r="J21" s="34">
        <f t="shared" si="2"/>
        <v>127.02297361783353</v>
      </c>
      <c r="K21" s="36">
        <f t="shared" si="3"/>
        <v>119.08688255758707</v>
      </c>
    </row>
    <row r="22" spans="1:11" s="28" customFormat="1" ht="14.1" customHeight="1" thickTop="1" x14ac:dyDescent="0.25">
      <c r="A22" s="29" t="s">
        <v>23</v>
      </c>
      <c r="B22" s="25">
        <f>'dolasci K'!D22</f>
        <v>33588</v>
      </c>
      <c r="C22" s="26">
        <f>'nocenja K'!D22</f>
        <v>205116</v>
      </c>
      <c r="D22" s="192">
        <f t="shared" si="0"/>
        <v>4.9099544853280168</v>
      </c>
      <c r="E22" s="205">
        <f t="shared" si="4"/>
        <v>6.1068238656663096</v>
      </c>
      <c r="F22" s="25">
        <f>'dolasci K'!H22</f>
        <v>33913</v>
      </c>
      <c r="G22" s="26">
        <f>'nocenja K'!H22</f>
        <v>207837</v>
      </c>
      <c r="H22" s="192">
        <f t="shared" si="1"/>
        <v>5.4540444722025772</v>
      </c>
      <c r="I22" s="197">
        <f t="shared" si="5"/>
        <v>6.128534780172795</v>
      </c>
      <c r="J22" s="25">
        <f t="shared" si="2"/>
        <v>99.041665438032609</v>
      </c>
      <c r="K22" s="27">
        <f t="shared" si="3"/>
        <v>98.690800964217146</v>
      </c>
    </row>
    <row r="23" spans="1:11" s="28" customFormat="1" ht="14.1" customHeight="1" x14ac:dyDescent="0.25">
      <c r="A23" s="29" t="s">
        <v>24</v>
      </c>
      <c r="B23" s="30">
        <f>'dolasci K'!D23</f>
        <v>31325</v>
      </c>
      <c r="C23" s="31">
        <f>'nocenja K'!D23</f>
        <v>204163</v>
      </c>
      <c r="D23" s="193">
        <f t="shared" si="0"/>
        <v>4.8871420931961627</v>
      </c>
      <c r="E23" s="206">
        <f t="shared" si="4"/>
        <v>6.5175738228252191</v>
      </c>
      <c r="F23" s="30">
        <f>'dolasci K'!H23</f>
        <v>24468</v>
      </c>
      <c r="G23" s="31">
        <f>'nocenja K'!H23</f>
        <v>164096</v>
      </c>
      <c r="H23" s="193">
        <f t="shared" si="1"/>
        <v>4.3061961138322538</v>
      </c>
      <c r="I23" s="198">
        <f t="shared" si="5"/>
        <v>6.7065555010626126</v>
      </c>
      <c r="J23" s="30">
        <f t="shared" si="2"/>
        <v>128.02435834559424</v>
      </c>
      <c r="K23" s="32">
        <f t="shared" si="3"/>
        <v>124.41680479719189</v>
      </c>
    </row>
    <row r="24" spans="1:11" s="28" customFormat="1" ht="14.1" customHeight="1" x14ac:dyDescent="0.25">
      <c r="A24" s="29" t="s">
        <v>25</v>
      </c>
      <c r="B24" s="30">
        <f>'dolasci K'!D24</f>
        <v>54659</v>
      </c>
      <c r="C24" s="31">
        <f>'nocenja K'!D24</f>
        <v>338400</v>
      </c>
      <c r="D24" s="193">
        <f t="shared" si="0"/>
        <v>8.1004338902620994</v>
      </c>
      <c r="E24" s="206">
        <f t="shared" si="4"/>
        <v>6.1911121681699264</v>
      </c>
      <c r="F24" s="30">
        <f>'dolasci K'!H24</f>
        <v>47827</v>
      </c>
      <c r="G24" s="31">
        <f>'nocenja K'!H24</f>
        <v>310874</v>
      </c>
      <c r="H24" s="193">
        <f t="shared" si="1"/>
        <v>8.1579344450290563</v>
      </c>
      <c r="I24" s="198">
        <f t="shared" si="5"/>
        <v>6.499968636962385</v>
      </c>
      <c r="J24" s="30">
        <f t="shared" si="2"/>
        <v>114.28481819892528</v>
      </c>
      <c r="K24" s="32">
        <f t="shared" si="3"/>
        <v>108.85439116812599</v>
      </c>
    </row>
    <row r="25" spans="1:11" s="28" customFormat="1" ht="14.1" customHeight="1" x14ac:dyDescent="0.25">
      <c r="A25" s="29" t="s">
        <v>26</v>
      </c>
      <c r="B25" s="30">
        <f>'dolasci K'!D25</f>
        <v>29421</v>
      </c>
      <c r="C25" s="31">
        <f>'nocenja K'!D25</f>
        <v>182216</v>
      </c>
      <c r="D25" s="193">
        <f t="shared" si="0"/>
        <v>4.3617868254964502</v>
      </c>
      <c r="E25" s="206">
        <f t="shared" si="4"/>
        <v>6.1933992726283948</v>
      </c>
      <c r="F25" s="30">
        <f>'dolasci K'!H25</f>
        <v>26915</v>
      </c>
      <c r="G25" s="31">
        <f>'nocenja K'!H25</f>
        <v>174674</v>
      </c>
      <c r="H25" s="193">
        <f t="shared" si="1"/>
        <v>4.583783273129967</v>
      </c>
      <c r="I25" s="198">
        <f t="shared" si="5"/>
        <v>6.4898383800854544</v>
      </c>
      <c r="J25" s="30">
        <f t="shared" si="2"/>
        <v>109.3107932379714</v>
      </c>
      <c r="K25" s="32">
        <f t="shared" si="3"/>
        <v>104.31775765139632</v>
      </c>
    </row>
    <row r="26" spans="1:11" s="28" customFormat="1" ht="14.1" customHeight="1" x14ac:dyDescent="0.25">
      <c r="A26" s="29" t="s">
        <v>27</v>
      </c>
      <c r="B26" s="30">
        <f>'dolasci K'!D26</f>
        <v>47313</v>
      </c>
      <c r="C26" s="31">
        <f>'nocenja K'!D26</f>
        <v>298252</v>
      </c>
      <c r="D26" s="193">
        <f t="shared" si="0"/>
        <v>7.1393930515320685</v>
      </c>
      <c r="E26" s="206">
        <f t="shared" si="4"/>
        <v>6.3038065647919179</v>
      </c>
      <c r="F26" s="30">
        <f>'dolasci K'!H26</f>
        <v>42413</v>
      </c>
      <c r="G26" s="31">
        <f>'nocenja K'!H26</f>
        <v>275432</v>
      </c>
      <c r="H26" s="193">
        <f t="shared" si="1"/>
        <v>7.2278678823679154</v>
      </c>
      <c r="I26" s="198">
        <f t="shared" si="5"/>
        <v>6.4940466366444252</v>
      </c>
      <c r="J26" s="30">
        <f t="shared" si="2"/>
        <v>111.55306156131375</v>
      </c>
      <c r="K26" s="32">
        <f t="shared" si="3"/>
        <v>108.28516657468994</v>
      </c>
    </row>
    <row r="27" spans="1:11" s="28" customFormat="1" ht="14.1" customHeight="1" x14ac:dyDescent="0.25">
      <c r="A27" s="29" t="s">
        <v>28</v>
      </c>
      <c r="B27" s="30">
        <f>'dolasci K'!D27</f>
        <v>4089</v>
      </c>
      <c r="C27" s="31">
        <f>'nocenja K'!D27</f>
        <v>26931</v>
      </c>
      <c r="D27" s="193">
        <f t="shared" si="0"/>
        <v>0.64465953043335877</v>
      </c>
      <c r="E27" s="206">
        <f t="shared" si="4"/>
        <v>6.5862068965517242</v>
      </c>
      <c r="F27" s="30">
        <f>'dolasci K'!H27</f>
        <v>3372</v>
      </c>
      <c r="G27" s="31">
        <f>'nocenja K'!H27</f>
        <v>23672</v>
      </c>
      <c r="H27" s="193">
        <f t="shared" si="1"/>
        <v>0.62119902012624995</v>
      </c>
      <c r="I27" s="198">
        <f t="shared" si="5"/>
        <v>7.0201660735468563</v>
      </c>
      <c r="J27" s="30">
        <f t="shared" si="2"/>
        <v>121.26334519572954</v>
      </c>
      <c r="K27" s="32">
        <f t="shared" si="3"/>
        <v>113.76732004055424</v>
      </c>
    </row>
    <row r="28" spans="1:11" s="28" customFormat="1" ht="14.1" customHeight="1" x14ac:dyDescent="0.25">
      <c r="A28" s="29" t="s">
        <v>29</v>
      </c>
      <c r="B28" s="30">
        <f>'dolasci K'!D28</f>
        <v>19991</v>
      </c>
      <c r="C28" s="31">
        <f>'nocenja K'!D28</f>
        <v>133801</v>
      </c>
      <c r="D28" s="193">
        <f t="shared" si="0"/>
        <v>3.2028550678219836</v>
      </c>
      <c r="E28" s="206">
        <f t="shared" si="4"/>
        <v>6.6930618778450306</v>
      </c>
      <c r="F28" s="30">
        <f>'dolasci K'!H28</f>
        <v>16123</v>
      </c>
      <c r="G28" s="31">
        <f>'nocenja K'!H28</f>
        <v>114288</v>
      </c>
      <c r="H28" s="193">
        <f t="shared" si="1"/>
        <v>2.9991379525257202</v>
      </c>
      <c r="I28" s="198">
        <f t="shared" si="5"/>
        <v>7.0885071016560195</v>
      </c>
      <c r="J28" s="30">
        <f t="shared" si="2"/>
        <v>123.99057247410532</v>
      </c>
      <c r="K28" s="32">
        <f t="shared" si="3"/>
        <v>117.07353352932941</v>
      </c>
    </row>
    <row r="29" spans="1:11" s="28" customFormat="1" ht="14.1" customHeight="1" thickBot="1" x14ac:dyDescent="0.3">
      <c r="A29" s="43" t="s">
        <v>30</v>
      </c>
      <c r="B29" s="34">
        <f>SUM(B22:B28)</f>
        <v>220386</v>
      </c>
      <c r="C29" s="35">
        <f t="shared" ref="C29" si="12">SUM(C22:C28)</f>
        <v>1388879</v>
      </c>
      <c r="D29" s="194">
        <f t="shared" si="0"/>
        <v>33.246224944070143</v>
      </c>
      <c r="E29" s="207">
        <f t="shared" si="4"/>
        <v>6.302029167006979</v>
      </c>
      <c r="F29" s="34">
        <f>SUM(F22:F28)</f>
        <v>195031</v>
      </c>
      <c r="G29" s="35">
        <f t="shared" ref="G29" si="13">SUM(G22:G28)</f>
        <v>1270873</v>
      </c>
      <c r="H29" s="194">
        <f t="shared" si="1"/>
        <v>33.350163159213743</v>
      </c>
      <c r="I29" s="199">
        <f t="shared" si="5"/>
        <v>6.5162615173997978</v>
      </c>
      <c r="J29" s="34">
        <f t="shared" si="2"/>
        <v>113.00049735683044</v>
      </c>
      <c r="K29" s="36">
        <f t="shared" si="3"/>
        <v>109.28542820565077</v>
      </c>
    </row>
    <row r="30" spans="1:11" s="28" customFormat="1" ht="14.1" customHeight="1" thickTop="1" thickBot="1" x14ac:dyDescent="0.3">
      <c r="A30" s="44" t="s">
        <v>31</v>
      </c>
      <c r="B30" s="45">
        <f>'dolasci K'!D30</f>
        <v>35023</v>
      </c>
      <c r="C30" s="46">
        <f>'nocenja K'!D30</f>
        <v>263589</v>
      </c>
      <c r="D30" s="196">
        <f t="shared" si="0"/>
        <v>6.3096491391852751</v>
      </c>
      <c r="E30" s="209">
        <f t="shared" si="4"/>
        <v>7.5261685178311399</v>
      </c>
      <c r="F30" s="45">
        <f>'dolasci K'!H30</f>
        <v>33184</v>
      </c>
      <c r="G30" s="46">
        <f>'nocenja K'!H30</f>
        <v>244064</v>
      </c>
      <c r="H30" s="196">
        <f t="shared" si="1"/>
        <v>6.4047109516767939</v>
      </c>
      <c r="I30" s="201">
        <f t="shared" si="5"/>
        <v>7.3548698167791704</v>
      </c>
      <c r="J30" s="45">
        <f t="shared" si="2"/>
        <v>105.54182738669238</v>
      </c>
      <c r="K30" s="47">
        <f t="shared" si="3"/>
        <v>107.9999508325685</v>
      </c>
    </row>
    <row r="31" spans="1:11" s="28" customFormat="1" ht="14.1" customHeight="1" thickTop="1" thickBot="1" x14ac:dyDescent="0.3">
      <c r="A31" s="44" t="s">
        <v>32</v>
      </c>
      <c r="B31" s="45">
        <f>'dolasci K'!D31</f>
        <v>73025</v>
      </c>
      <c r="C31" s="46">
        <f>'nocenja K'!D31</f>
        <v>555198</v>
      </c>
      <c r="D31" s="196">
        <f t="shared" si="0"/>
        <v>13.290025694461399</v>
      </c>
      <c r="E31" s="209">
        <f t="shared" si="4"/>
        <v>7.6028483396097224</v>
      </c>
      <c r="F31" s="45">
        <f>'dolasci K'!H31</f>
        <v>67954</v>
      </c>
      <c r="G31" s="46">
        <f>'nocenja K'!H31</f>
        <v>550218</v>
      </c>
      <c r="H31" s="196">
        <f t="shared" si="1"/>
        <v>14.438783476504943</v>
      </c>
      <c r="I31" s="201">
        <f t="shared" si="5"/>
        <v>8.0969185036936757</v>
      </c>
      <c r="J31" s="45">
        <f t="shared" si="2"/>
        <v>107.46240103599493</v>
      </c>
      <c r="K31" s="47">
        <f t="shared" si="3"/>
        <v>100.90509579839264</v>
      </c>
    </row>
    <row r="32" spans="1:11" s="28" customFormat="1" ht="14.1" customHeight="1" thickTop="1" x14ac:dyDescent="0.25">
      <c r="A32" s="29" t="s">
        <v>33</v>
      </c>
      <c r="B32" s="25">
        <f>'dolasci K'!D32</f>
        <v>56351</v>
      </c>
      <c r="C32" s="26">
        <f>'nocenja K'!D32</f>
        <v>432966</v>
      </c>
      <c r="D32" s="192">
        <f t="shared" si="0"/>
        <v>10.364103013390132</v>
      </c>
      <c r="E32" s="205">
        <f t="shared" si="4"/>
        <v>7.6833774023531083</v>
      </c>
      <c r="F32" s="25">
        <f>'dolasci K'!H32</f>
        <v>47289</v>
      </c>
      <c r="G32" s="26">
        <f>'nocenja K'!H32</f>
        <v>362880</v>
      </c>
      <c r="H32" s="192">
        <f t="shared" si="1"/>
        <v>9.522672373412199</v>
      </c>
      <c r="I32" s="197">
        <f t="shared" si="5"/>
        <v>7.673666180295629</v>
      </c>
      <c r="J32" s="25">
        <f t="shared" si="2"/>
        <v>119.16301888388421</v>
      </c>
      <c r="K32" s="27">
        <f t="shared" si="3"/>
        <v>119.31382275132276</v>
      </c>
    </row>
    <row r="33" spans="1:11" s="28" customFormat="1" ht="14.1" customHeight="1" x14ac:dyDescent="0.25">
      <c r="A33" s="42" t="s">
        <v>34</v>
      </c>
      <c r="B33" s="30">
        <f>'dolasci K'!D33</f>
        <v>31912</v>
      </c>
      <c r="C33" s="31">
        <f>'nocenja K'!D33</f>
        <v>242464</v>
      </c>
      <c r="D33" s="193">
        <f t="shared" si="0"/>
        <v>5.8039704573537527</v>
      </c>
      <c r="E33" s="206">
        <f t="shared" si="4"/>
        <v>7.5978942090749557</v>
      </c>
      <c r="F33" s="30">
        <f>'dolasci K'!H33</f>
        <v>28101</v>
      </c>
      <c r="G33" s="31">
        <f>'nocenja K'!H33</f>
        <v>224550</v>
      </c>
      <c r="H33" s="193">
        <f t="shared" si="1"/>
        <v>5.8926258858292249</v>
      </c>
      <c r="I33" s="198">
        <f t="shared" si="5"/>
        <v>7.9908188320700333</v>
      </c>
      <c r="J33" s="30">
        <f t="shared" si="2"/>
        <v>113.56179495391623</v>
      </c>
      <c r="K33" s="32">
        <f t="shared" si="3"/>
        <v>107.97773324426632</v>
      </c>
    </row>
    <row r="34" spans="1:11" s="28" customFormat="1" ht="14.1" customHeight="1" thickBot="1" x14ac:dyDescent="0.3">
      <c r="A34" s="43" t="s">
        <v>35</v>
      </c>
      <c r="B34" s="34">
        <f>SUM(B32:B33)</f>
        <v>88263</v>
      </c>
      <c r="C34" s="35">
        <f t="shared" ref="C34" si="14">SUM(C32:C33)</f>
        <v>675430</v>
      </c>
      <c r="D34" s="194">
        <f t="shared" si="0"/>
        <v>16.168073470743884</v>
      </c>
      <c r="E34" s="207">
        <f t="shared" si="4"/>
        <v>7.6524704576096436</v>
      </c>
      <c r="F34" s="34">
        <f>SUM(F32:F33)</f>
        <v>75390</v>
      </c>
      <c r="G34" s="35">
        <f t="shared" ref="G34" si="15">SUM(G32:G33)</f>
        <v>587430</v>
      </c>
      <c r="H34" s="194">
        <f t="shared" si="1"/>
        <v>15.415298259241425</v>
      </c>
      <c r="I34" s="199">
        <f t="shared" si="5"/>
        <v>7.7918822124950262</v>
      </c>
      <c r="J34" s="34">
        <f t="shared" si="2"/>
        <v>117.07520891364902</v>
      </c>
      <c r="K34" s="36">
        <f t="shared" si="3"/>
        <v>114.98050831588445</v>
      </c>
    </row>
    <row r="35" spans="1:11" s="28" customFormat="1" ht="14.1" customHeight="1" thickTop="1" x14ac:dyDescent="0.25">
      <c r="A35" s="29" t="s">
        <v>36</v>
      </c>
      <c r="B35" s="25">
        <f>'dolasci K'!D35</f>
        <v>122</v>
      </c>
      <c r="C35" s="26">
        <f>'nocenja K'!D35</f>
        <v>448</v>
      </c>
      <c r="D35" s="192">
        <f t="shared" si="0"/>
        <v>1.0723978672687415E-2</v>
      </c>
      <c r="E35" s="205">
        <f t="shared" si="4"/>
        <v>3.6721311475409837</v>
      </c>
      <c r="F35" s="25">
        <f>'dolasci K'!H35</f>
        <v>97</v>
      </c>
      <c r="G35" s="26">
        <f>'nocenja K'!H35</f>
        <v>199</v>
      </c>
      <c r="H35" s="192">
        <f t="shared" si="1"/>
        <v>5.2221445169450716E-3</v>
      </c>
      <c r="I35" s="197">
        <f t="shared" si="5"/>
        <v>2.0515463917525771</v>
      </c>
      <c r="J35" s="25">
        <f t="shared" si="2"/>
        <v>125.77319587628865</v>
      </c>
      <c r="K35" s="27">
        <f t="shared" si="3"/>
        <v>225.12562814070353</v>
      </c>
    </row>
    <row r="36" spans="1:11" s="28" customFormat="1" ht="14.1" customHeight="1" x14ac:dyDescent="0.25">
      <c r="A36" s="29" t="s">
        <v>37</v>
      </c>
      <c r="B36" s="30">
        <f>'dolasci K'!D36</f>
        <v>1158</v>
      </c>
      <c r="C36" s="31">
        <f>'nocenja K'!D36</f>
        <v>3294</v>
      </c>
      <c r="D36" s="193">
        <f t="shared" si="0"/>
        <v>7.8849968187125766E-2</v>
      </c>
      <c r="E36" s="206">
        <f t="shared" si="4"/>
        <v>2.8445595854922279</v>
      </c>
      <c r="F36" s="30">
        <f>'dolasci K'!H36</f>
        <v>1258</v>
      </c>
      <c r="G36" s="31">
        <f>'nocenja K'!H36</f>
        <v>4142</v>
      </c>
      <c r="H36" s="193">
        <f t="shared" si="1"/>
        <v>0.10869408336274618</v>
      </c>
      <c r="I36" s="198">
        <f t="shared" si="5"/>
        <v>3.2925278219395868</v>
      </c>
      <c r="J36" s="30">
        <f t="shared" si="2"/>
        <v>92.050874403815584</v>
      </c>
      <c r="K36" s="32">
        <f t="shared" si="3"/>
        <v>79.526798647996131</v>
      </c>
    </row>
    <row r="37" spans="1:11" s="28" customFormat="1" ht="14.1" customHeight="1" x14ac:dyDescent="0.25">
      <c r="A37" s="29" t="s">
        <v>38</v>
      </c>
      <c r="B37" s="30">
        <f>'dolasci K'!D37</f>
        <v>1328</v>
      </c>
      <c r="C37" s="31">
        <f>'nocenja K'!D37</f>
        <v>5270</v>
      </c>
      <c r="D37" s="193">
        <f t="shared" si="0"/>
        <v>0.12615037411844349</v>
      </c>
      <c r="E37" s="206">
        <f t="shared" si="4"/>
        <v>3.9683734939759034</v>
      </c>
      <c r="F37" s="30">
        <f>'dolasci K'!H37</f>
        <v>1141</v>
      </c>
      <c r="G37" s="31">
        <f>'nocenja K'!H37</f>
        <v>5623</v>
      </c>
      <c r="H37" s="193">
        <f t="shared" si="1"/>
        <v>0.14755838501900573</v>
      </c>
      <c r="I37" s="198">
        <f t="shared" si="5"/>
        <v>4.928133216476775</v>
      </c>
      <c r="J37" s="30">
        <f t="shared" si="2"/>
        <v>116.3891323400526</v>
      </c>
      <c r="K37" s="32">
        <f t="shared" si="3"/>
        <v>93.722212342166102</v>
      </c>
    </row>
    <row r="38" spans="1:11" s="28" customFormat="1" ht="14.1" customHeight="1" x14ac:dyDescent="0.25">
      <c r="A38" s="29" t="s">
        <v>39</v>
      </c>
      <c r="B38" s="30">
        <f>'dolasci K'!D38</f>
        <v>157</v>
      </c>
      <c r="C38" s="31">
        <f>'nocenja K'!D38</f>
        <v>725</v>
      </c>
      <c r="D38" s="193">
        <f t="shared" si="0"/>
        <v>1.7354652985933874E-2</v>
      </c>
      <c r="E38" s="206">
        <f t="shared" si="4"/>
        <v>4.6178343949044587</v>
      </c>
      <c r="F38" s="30">
        <f>'dolasci K'!H38</f>
        <v>165</v>
      </c>
      <c r="G38" s="31">
        <f>'nocenja K'!H38</f>
        <v>1071</v>
      </c>
      <c r="H38" s="193">
        <f t="shared" si="1"/>
        <v>2.8105109435417948E-2</v>
      </c>
      <c r="I38" s="198">
        <f t="shared" si="5"/>
        <v>6.4909090909090912</v>
      </c>
      <c r="J38" s="30">
        <f t="shared" si="2"/>
        <v>95.151515151515156</v>
      </c>
      <c r="K38" s="32">
        <f t="shared" si="3"/>
        <v>67.693744164332401</v>
      </c>
    </row>
    <row r="39" spans="1:11" s="28" customFormat="1" ht="14.1" customHeight="1" x14ac:dyDescent="0.25">
      <c r="A39" s="29" t="s">
        <v>40</v>
      </c>
      <c r="B39" s="30">
        <f>'dolasci K'!D39</f>
        <v>171</v>
      </c>
      <c r="C39" s="31">
        <f>'nocenja K'!D39</f>
        <v>493</v>
      </c>
      <c r="D39" s="193">
        <f t="shared" si="0"/>
        <v>1.1801164030435034E-2</v>
      </c>
      <c r="E39" s="206">
        <f t="shared" si="4"/>
        <v>2.8830409356725144</v>
      </c>
      <c r="F39" s="30">
        <f>'dolasci K'!H39</f>
        <v>239</v>
      </c>
      <c r="G39" s="31">
        <f>'nocenja K'!H39</f>
        <v>757</v>
      </c>
      <c r="H39" s="193">
        <f t="shared" si="1"/>
        <v>1.9865142710188036E-2</v>
      </c>
      <c r="I39" s="198">
        <f t="shared" si="5"/>
        <v>3.1673640167364017</v>
      </c>
      <c r="J39" s="30">
        <f t="shared" si="2"/>
        <v>71.54811715481172</v>
      </c>
      <c r="K39" s="32">
        <f t="shared" si="3"/>
        <v>65.125495376486128</v>
      </c>
    </row>
    <row r="40" spans="1:11" s="28" customFormat="1" ht="14.1" customHeight="1" x14ac:dyDescent="0.25">
      <c r="A40" s="29" t="s">
        <v>41</v>
      </c>
      <c r="B40" s="30">
        <f>'dolasci K'!D40</f>
        <v>60</v>
      </c>
      <c r="C40" s="31">
        <f>'nocenja K'!D40</f>
        <v>139</v>
      </c>
      <c r="D40" s="193">
        <f t="shared" si="0"/>
        <v>3.3273058828204257E-3</v>
      </c>
      <c r="E40" s="206">
        <f t="shared" si="4"/>
        <v>2.3166666666666669</v>
      </c>
      <c r="F40" s="30">
        <f>'dolasci K'!H40</f>
        <v>0</v>
      </c>
      <c r="G40" s="31">
        <f>'nocenja K'!H40</f>
        <v>0</v>
      </c>
      <c r="H40" s="193">
        <f t="shared" si="1"/>
        <v>0</v>
      </c>
      <c r="I40" s="198">
        <f t="shared" si="5"/>
        <v>0</v>
      </c>
      <c r="J40" s="30">
        <f t="shared" si="2"/>
        <v>0</v>
      </c>
      <c r="K40" s="32">
        <f t="shared" si="3"/>
        <v>0</v>
      </c>
    </row>
    <row r="41" spans="1:11" s="28" customFormat="1" ht="14.1" customHeight="1" x14ac:dyDescent="0.25">
      <c r="A41" s="29" t="s">
        <v>42</v>
      </c>
      <c r="B41" s="30">
        <f>'dolasci K'!D41</f>
        <v>835</v>
      </c>
      <c r="C41" s="31">
        <f>'nocenja K'!D41</f>
        <v>1187</v>
      </c>
      <c r="D41" s="193">
        <f t="shared" si="0"/>
        <v>2.841375599214277E-2</v>
      </c>
      <c r="E41" s="206">
        <f t="shared" si="4"/>
        <v>1.4215568862275449</v>
      </c>
      <c r="F41" s="30">
        <f>'dolasci K'!H41</f>
        <v>694</v>
      </c>
      <c r="G41" s="31">
        <f>'nocenja K'!H41</f>
        <v>1239</v>
      </c>
      <c r="H41" s="193">
        <f t="shared" si="1"/>
        <v>3.251375405273841E-2</v>
      </c>
      <c r="I41" s="198">
        <f t="shared" si="5"/>
        <v>1.7853025936599423</v>
      </c>
      <c r="J41" s="30">
        <f t="shared" si="2"/>
        <v>120.31700288184437</v>
      </c>
      <c r="K41" s="32">
        <f t="shared" si="3"/>
        <v>95.80306698950767</v>
      </c>
    </row>
    <row r="42" spans="1:11" s="28" customFormat="1" ht="14.1" customHeight="1" x14ac:dyDescent="0.25">
      <c r="A42" s="29" t="s">
        <v>43</v>
      </c>
      <c r="B42" s="30">
        <f>'dolasci K'!D42</f>
        <v>166</v>
      </c>
      <c r="C42" s="31">
        <f>'nocenja K'!D42</f>
        <v>494</v>
      </c>
      <c r="D42" s="193">
        <f t="shared" si="0"/>
        <v>1.1825101482829427E-2</v>
      </c>
      <c r="E42" s="206">
        <f t="shared" si="4"/>
        <v>2.9759036144578315</v>
      </c>
      <c r="F42" s="30">
        <f>'dolasci K'!H42</f>
        <v>98</v>
      </c>
      <c r="G42" s="31">
        <f>'nocenja K'!H42</f>
        <v>286</v>
      </c>
      <c r="H42" s="193">
        <f t="shared" si="1"/>
        <v>7.5051926223431691E-3</v>
      </c>
      <c r="I42" s="198">
        <f t="shared" si="5"/>
        <v>2.9183673469387754</v>
      </c>
      <c r="J42" s="30">
        <f t="shared" si="2"/>
        <v>169.38775510204081</v>
      </c>
      <c r="K42" s="32">
        <f t="shared" si="3"/>
        <v>172.72727272727272</v>
      </c>
    </row>
    <row r="43" spans="1:11" s="28" customFormat="1" ht="14.1" customHeight="1" x14ac:dyDescent="0.25">
      <c r="A43" s="42" t="s">
        <v>44</v>
      </c>
      <c r="B43" s="30">
        <f>'dolasci K'!D43</f>
        <v>15</v>
      </c>
      <c r="C43" s="31">
        <f>'nocenja K'!D43</f>
        <v>115</v>
      </c>
      <c r="D43" s="193">
        <f t="shared" si="0"/>
        <v>2.7528070253550283E-3</v>
      </c>
      <c r="E43" s="206">
        <f t="shared" si="4"/>
        <v>7.666666666666667</v>
      </c>
      <c r="F43" s="30">
        <f>'dolasci K'!H43</f>
        <v>11</v>
      </c>
      <c r="G43" s="31">
        <f>'nocenja K'!H43</f>
        <v>87</v>
      </c>
      <c r="H43" s="193">
        <f>IF($G$49&lt;&gt;0,G43/$G$49*100,0)</f>
        <v>2.2830481053980967E-3</v>
      </c>
      <c r="I43" s="198">
        <f t="shared" si="5"/>
        <v>7.9090909090909092</v>
      </c>
      <c r="J43" s="30">
        <f t="shared" si="2"/>
        <v>136.36363636363635</v>
      </c>
      <c r="K43" s="32">
        <f t="shared" si="3"/>
        <v>132.18390804597701</v>
      </c>
    </row>
    <row r="44" spans="1:11" s="28" customFormat="1" ht="14.1" customHeight="1" thickBot="1" x14ac:dyDescent="0.3">
      <c r="A44" s="43" t="s">
        <v>45</v>
      </c>
      <c r="B44" s="34">
        <f>SUM(B35:B43)</f>
        <v>4012</v>
      </c>
      <c r="C44" s="35">
        <f t="shared" ref="C44" si="16">SUM(C35:C43)</f>
        <v>12165</v>
      </c>
      <c r="D44" s="194">
        <f t="shared" si="0"/>
        <v>0.29119910837777324</v>
      </c>
      <c r="E44" s="207">
        <f t="shared" si="4"/>
        <v>3.0321535393818544</v>
      </c>
      <c r="F44" s="34">
        <f>SUM(F35:F43)</f>
        <v>3703</v>
      </c>
      <c r="G44" s="35">
        <f t="shared" ref="G44" si="17">SUM(G35:G43)</f>
        <v>13404</v>
      </c>
      <c r="H44" s="194">
        <f>IF($G$49&lt;&gt;0,G44/$G$49*100,0)</f>
        <v>0.3517468598247826</v>
      </c>
      <c r="I44" s="199">
        <f t="shared" si="5"/>
        <v>3.6197677558736161</v>
      </c>
      <c r="J44" s="34">
        <f t="shared" si="2"/>
        <v>108.34458547123953</v>
      </c>
      <c r="K44" s="36">
        <f t="shared" si="3"/>
        <v>90.75649059982095</v>
      </c>
    </row>
    <row r="45" spans="1:11" s="51" customFormat="1" ht="5.25" customHeight="1" thickTop="1" x14ac:dyDescent="0.25">
      <c r="A45" s="48"/>
      <c r="B45" s="49"/>
      <c r="C45" s="49"/>
      <c r="D45" s="50"/>
      <c r="E45" s="202"/>
      <c r="F45" s="49"/>
      <c r="G45" s="49"/>
      <c r="H45" s="50"/>
      <c r="I45" s="202"/>
      <c r="J45" s="49"/>
      <c r="K45" s="49"/>
    </row>
    <row r="46" spans="1:11" s="28" customFormat="1" ht="14.1" customHeight="1" x14ac:dyDescent="0.25">
      <c r="A46" s="52" t="s">
        <v>136</v>
      </c>
      <c r="B46" s="53">
        <f>'dolasci K'!C46</f>
        <v>624753</v>
      </c>
      <c r="C46" s="54">
        <f>'nocenja K'!C46</f>
        <v>3911785</v>
      </c>
      <c r="D46" s="54">
        <f>IF($C$49&lt;&gt;0,C46/$C$49*100,0)</f>
        <v>93.638167214594944</v>
      </c>
      <c r="E46" s="203">
        <f t="shared" si="4"/>
        <v>6.2613304778048287</v>
      </c>
      <c r="F46" s="53">
        <f>'dolasci K'!G46</f>
        <v>544293</v>
      </c>
      <c r="G46" s="54">
        <f>'nocenja K'!G46</f>
        <v>3526666</v>
      </c>
      <c r="H46" s="54">
        <f>IF($G$49&lt;&gt;0,G46/$G$49*100,0)</f>
        <v>92.546530226113617</v>
      </c>
      <c r="I46" s="203">
        <f t="shared" si="5"/>
        <v>6.4793521136593712</v>
      </c>
      <c r="J46" s="53">
        <f>IF(F46&lt;&gt;0,B46/F46*100,0)</f>
        <v>114.78247928964731</v>
      </c>
      <c r="K46" s="55">
        <f>IF(G46&lt;&gt;0,C46/G46*100,0)</f>
        <v>110.92020055202279</v>
      </c>
    </row>
    <row r="47" spans="1:11" s="28" customFormat="1" ht="14.1" customHeight="1" x14ac:dyDescent="0.25">
      <c r="A47" s="52" t="s">
        <v>135</v>
      </c>
      <c r="B47" s="53">
        <f>'dolasci K'!B46</f>
        <v>49280</v>
      </c>
      <c r="C47" s="54">
        <f>'nocenja K'!B46</f>
        <v>265769</v>
      </c>
      <c r="D47" s="54">
        <f>IF($C$49&lt;&gt;0,C47/$C$49*100,0)</f>
        <v>6.3618327854050483</v>
      </c>
      <c r="E47" s="203">
        <f t="shared" si="4"/>
        <v>5.3930397727272723</v>
      </c>
      <c r="F47" s="53">
        <f>'dolasci K'!F46</f>
        <v>46985</v>
      </c>
      <c r="G47" s="54">
        <f>'nocenja K'!F46</f>
        <v>284029</v>
      </c>
      <c r="H47" s="54">
        <f>IF($G$49&lt;&gt;0,G47/$G$49*100,0)</f>
        <v>7.4534697738863915</v>
      </c>
      <c r="I47" s="203">
        <f t="shared" si="5"/>
        <v>6.0450994998403749</v>
      </c>
      <c r="J47" s="53">
        <f>IF(F47&lt;&gt;0,B47/F47*100,0)</f>
        <v>104.88453761838885</v>
      </c>
      <c r="K47" s="55">
        <f>IF(G47&lt;&gt;0,C47/G47*100,0)</f>
        <v>93.571079009537755</v>
      </c>
    </row>
    <row r="48" spans="1:11" s="51" customFormat="1" ht="5.25" customHeight="1" thickBot="1" x14ac:dyDescent="0.3">
      <c r="A48" s="48"/>
      <c r="B48" s="49"/>
      <c r="C48" s="49"/>
      <c r="D48" s="50"/>
      <c r="E48" s="202"/>
      <c r="F48" s="49"/>
      <c r="G48" s="49"/>
      <c r="H48" s="50"/>
      <c r="I48" s="202"/>
      <c r="J48" s="49"/>
      <c r="K48" s="49"/>
    </row>
    <row r="49" spans="1:11" s="28" customFormat="1" ht="16.5" thickTop="1" thickBot="1" x14ac:dyDescent="0.3">
      <c r="A49" s="56" t="s">
        <v>137</v>
      </c>
      <c r="B49" s="57">
        <f>B44+B34+B31+B30+B29+B21+B18+B17+B8</f>
        <v>674033</v>
      </c>
      <c r="C49" s="58">
        <f>C44+C34+C31+C30+C29+C21+C18+C17+C8</f>
        <v>4177554</v>
      </c>
      <c r="D49" s="242">
        <f>D8+D17+D18+D21+D29+D30+D31+D34+D44</f>
        <v>99.999999999999986</v>
      </c>
      <c r="E49" s="204">
        <f t="shared" si="4"/>
        <v>6.1978478798515804</v>
      </c>
      <c r="F49" s="57">
        <f>F44+F34+F31+F30+F29+F21+F18+F17+F8</f>
        <v>591278</v>
      </c>
      <c r="G49" s="58">
        <f>G44+G34+G31+G30+G29+G21+G18+G17+G8</f>
        <v>3810695</v>
      </c>
      <c r="H49" s="242">
        <f>H8+H17+H18+H21+H29+H30+H31+H34+H44</f>
        <v>100</v>
      </c>
      <c r="I49" s="204">
        <f t="shared" si="5"/>
        <v>6.4448448952945991</v>
      </c>
      <c r="J49" s="57">
        <f>IF(F49&lt;&gt;0,B49/F49*100,0)</f>
        <v>113.99595452562077</v>
      </c>
      <c r="K49" s="59">
        <f>IF(G49&lt;&gt;0,C49/G49*100,0)</f>
        <v>109.62708902181886</v>
      </c>
    </row>
    <row r="50" spans="1:11" ht="15.75" thickTop="1" x14ac:dyDescent="0.25"/>
  </sheetData>
  <mergeCells count="4">
    <mergeCell ref="A1:A2"/>
    <mergeCell ref="J1:K1"/>
    <mergeCell ref="B1:E1"/>
    <mergeCell ref="F1:I1"/>
  </mergeCells>
  <pageMargins left="0.23622047244094491" right="0.23622047244094491" top="1.3779527559055118" bottom="0.74803149606299213" header="0.31496062992125984" footer="0.31496062992125984"/>
  <pageSetup paperSize="9" orientation="portrait" r:id="rId1"/>
  <headerFooter>
    <oddHeader>&amp;C&amp;"Verdana,Regular"TURISTIČKA ZAJEDNICA KVARNERA
Turistički promet &amp;"Verdana,Bold"KOMERCIJALNIH DOLAZAKA i NOĆENJA&amp;"Verdana,Regular" na Kvarneru 
u &amp;"Verdana,Bold"srpnju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30"/>
  <sheetViews>
    <sheetView view="pageLayout" zoomScaleNormal="100" zoomScaleSheetLayoutView="100" workbookViewId="0">
      <selection activeCell="C9" sqref="C9"/>
    </sheetView>
  </sheetViews>
  <sheetFormatPr defaultRowHeight="12.75" x14ac:dyDescent="0.2"/>
  <cols>
    <col min="1" max="1" width="35.42578125" style="17" customWidth="1"/>
    <col min="2" max="2" width="17.42578125" style="7" customWidth="1"/>
    <col min="3" max="3" width="16.140625" style="7" customWidth="1"/>
    <col min="4" max="5" width="9.42578125" style="7" customWidth="1"/>
    <col min="6" max="6" width="16.28515625" style="7" customWidth="1"/>
    <col min="7" max="7" width="17.5703125" style="7" customWidth="1"/>
    <col min="8" max="9" width="9.42578125" style="7" customWidth="1"/>
    <col min="10" max="10" width="10.140625" style="7" customWidth="1"/>
    <col min="11" max="11" width="10.42578125" style="7" customWidth="1"/>
    <col min="12" max="16384" width="9.140625" style="12"/>
  </cols>
  <sheetData>
    <row r="1" spans="1:13" s="16" customFormat="1" ht="20.25" customHeight="1" thickTop="1" x14ac:dyDescent="0.25">
      <c r="A1" s="300" t="s">
        <v>49</v>
      </c>
      <c r="B1" s="131" t="s">
        <v>134</v>
      </c>
      <c r="C1" s="132"/>
      <c r="D1" s="133"/>
      <c r="E1" s="210"/>
      <c r="F1" s="131" t="s">
        <v>1</v>
      </c>
      <c r="G1" s="132"/>
      <c r="H1" s="133"/>
      <c r="I1" s="210"/>
      <c r="J1" s="131" t="s">
        <v>133</v>
      </c>
      <c r="K1" s="133"/>
    </row>
    <row r="2" spans="1:13" s="16" customFormat="1" ht="42" customHeight="1" thickBot="1" x14ac:dyDescent="0.3">
      <c r="A2" s="301"/>
      <c r="B2" s="230" t="s">
        <v>50</v>
      </c>
      <c r="C2" s="231" t="s">
        <v>51</v>
      </c>
      <c r="D2" s="232" t="s">
        <v>52</v>
      </c>
      <c r="E2" s="233" t="s">
        <v>156</v>
      </c>
      <c r="F2" s="230" t="s">
        <v>50</v>
      </c>
      <c r="G2" s="231" t="s">
        <v>51</v>
      </c>
      <c r="H2" s="232" t="s">
        <v>52</v>
      </c>
      <c r="I2" s="233" t="s">
        <v>156</v>
      </c>
      <c r="J2" s="234" t="s">
        <v>50</v>
      </c>
      <c r="K2" s="235" t="s">
        <v>51</v>
      </c>
    </row>
    <row r="3" spans="1:13" s="7" customFormat="1" ht="18.75" customHeight="1" thickTop="1" x14ac:dyDescent="0.2">
      <c r="A3" s="252" t="s">
        <v>100</v>
      </c>
      <c r="B3" s="253">
        <v>122414</v>
      </c>
      <c r="C3" s="254">
        <v>957507</v>
      </c>
      <c r="D3" s="255">
        <f t="shared" ref="D3:D34" si="0">IF($C$79&lt;&gt;0,C3/$C$79*100,0)</f>
        <v>24.477495567880137</v>
      </c>
      <c r="E3" s="256">
        <f t="shared" ref="E3:E34" si="1">IF(C3&lt;&gt;0,C3/B3,0)</f>
        <v>7.8218749489437487</v>
      </c>
      <c r="F3" s="253">
        <v>91000</v>
      </c>
      <c r="G3" s="254">
        <v>768633</v>
      </c>
      <c r="H3" s="255">
        <f t="shared" ref="H3:H34" si="2">IF($G$79&lt;&gt;0,G3/$G$79*100,0)</f>
        <v>21.79489069846705</v>
      </c>
      <c r="I3" s="256">
        <f t="shared" ref="I3:I34" si="3">IF(G3&lt;&gt;0,G3/F3,0)</f>
        <v>8.4465164835164828</v>
      </c>
      <c r="J3" s="257">
        <f t="shared" ref="J3:J34" si="4">IF(F3&lt;&gt;0,B3/F3*100,0)</f>
        <v>134.5208791208791</v>
      </c>
      <c r="K3" s="258">
        <f t="shared" ref="K3:K34" si="5">IF(G3&lt;&gt;0,C3/G3*100,0)</f>
        <v>124.57271545718179</v>
      </c>
      <c r="L3" s="134"/>
      <c r="M3" s="9"/>
    </row>
    <row r="4" spans="1:13" s="7" customFormat="1" ht="18.75" customHeight="1" x14ac:dyDescent="0.2">
      <c r="A4" s="259" t="s">
        <v>112</v>
      </c>
      <c r="B4" s="260">
        <v>101529</v>
      </c>
      <c r="C4" s="261">
        <v>706232</v>
      </c>
      <c r="D4" s="262">
        <f t="shared" si="0"/>
        <v>18.0539574644312</v>
      </c>
      <c r="E4" s="263">
        <f t="shared" si="1"/>
        <v>6.9559633208245923</v>
      </c>
      <c r="F4" s="260">
        <v>94902</v>
      </c>
      <c r="G4" s="261">
        <v>677614</v>
      </c>
      <c r="H4" s="262">
        <f t="shared" si="2"/>
        <v>19.214011193574894</v>
      </c>
      <c r="I4" s="263">
        <f t="shared" si="3"/>
        <v>7.1401445701881938</v>
      </c>
      <c r="J4" s="264">
        <f t="shared" si="4"/>
        <v>106.98299298223431</v>
      </c>
      <c r="K4" s="265">
        <f t="shared" si="5"/>
        <v>104.22334839598946</v>
      </c>
      <c r="L4" s="134"/>
      <c r="M4" s="9"/>
    </row>
    <row r="5" spans="1:13" ht="15.6" customHeight="1" x14ac:dyDescent="0.2">
      <c r="A5" s="259" t="s">
        <v>56</v>
      </c>
      <c r="B5" s="260">
        <v>69322</v>
      </c>
      <c r="C5" s="261">
        <v>407212</v>
      </c>
      <c r="D5" s="262">
        <f t="shared" si="0"/>
        <v>10.4098768209398</v>
      </c>
      <c r="E5" s="263">
        <f t="shared" si="1"/>
        <v>5.8742102074377547</v>
      </c>
      <c r="F5" s="260">
        <v>59677</v>
      </c>
      <c r="G5" s="261">
        <v>370245</v>
      </c>
      <c r="H5" s="262">
        <f t="shared" si="2"/>
        <v>10.498442438268892</v>
      </c>
      <c r="I5" s="263">
        <f t="shared" si="3"/>
        <v>6.2041490021281227</v>
      </c>
      <c r="J5" s="264">
        <f t="shared" si="4"/>
        <v>116.16200546274109</v>
      </c>
      <c r="K5" s="265">
        <f t="shared" si="5"/>
        <v>109.98446974300802</v>
      </c>
    </row>
    <row r="6" spans="1:13" ht="15.6" customHeight="1" x14ac:dyDescent="0.2">
      <c r="A6" s="266" t="s">
        <v>75</v>
      </c>
      <c r="B6" s="267">
        <v>51068</v>
      </c>
      <c r="C6" s="268">
        <v>275353</v>
      </c>
      <c r="D6" s="269">
        <f t="shared" si="0"/>
        <v>7.0390627296745594</v>
      </c>
      <c r="E6" s="270">
        <f t="shared" si="1"/>
        <v>5.3918892457116003</v>
      </c>
      <c r="F6" s="267">
        <v>45568</v>
      </c>
      <c r="G6" s="268">
        <v>258376</v>
      </c>
      <c r="H6" s="269">
        <f t="shared" si="2"/>
        <v>7.3263529917491477</v>
      </c>
      <c r="I6" s="270">
        <f t="shared" si="3"/>
        <v>5.670119382022472</v>
      </c>
      <c r="J6" s="271">
        <f t="shared" si="4"/>
        <v>112.06987359550563</v>
      </c>
      <c r="K6" s="272">
        <f t="shared" si="5"/>
        <v>106.57065671734216</v>
      </c>
    </row>
    <row r="7" spans="1:13" ht="15.6" customHeight="1" x14ac:dyDescent="0.2">
      <c r="A7" s="266" t="s">
        <v>91</v>
      </c>
      <c r="B7" s="267">
        <v>52396</v>
      </c>
      <c r="C7" s="268">
        <v>273175</v>
      </c>
      <c r="D7" s="269">
        <f t="shared" si="0"/>
        <v>6.9833848230411428</v>
      </c>
      <c r="E7" s="270">
        <f t="shared" si="1"/>
        <v>5.2136613481945187</v>
      </c>
      <c r="F7" s="267">
        <v>41915</v>
      </c>
      <c r="G7" s="268">
        <v>229108</v>
      </c>
      <c r="H7" s="269">
        <f t="shared" si="2"/>
        <v>6.4964473528255864</v>
      </c>
      <c r="I7" s="270">
        <f t="shared" si="3"/>
        <v>5.4660145532625553</v>
      </c>
      <c r="J7" s="271">
        <f t="shared" si="4"/>
        <v>125.00536800668019</v>
      </c>
      <c r="K7" s="272">
        <f t="shared" si="5"/>
        <v>119.23416030867537</v>
      </c>
    </row>
    <row r="8" spans="1:13" ht="15.6" customHeight="1" x14ac:dyDescent="0.2">
      <c r="A8" s="266" t="s">
        <v>63</v>
      </c>
      <c r="B8" s="267">
        <v>39316</v>
      </c>
      <c r="C8" s="268">
        <v>267944</v>
      </c>
      <c r="D8" s="269">
        <f t="shared" si="0"/>
        <v>6.8496607047677722</v>
      </c>
      <c r="E8" s="270">
        <f t="shared" si="1"/>
        <v>6.8151388747583681</v>
      </c>
      <c r="F8" s="267">
        <v>36881</v>
      </c>
      <c r="G8" s="268">
        <v>264136</v>
      </c>
      <c r="H8" s="269">
        <f t="shared" si="2"/>
        <v>7.4896800547599351</v>
      </c>
      <c r="I8" s="270">
        <f t="shared" si="3"/>
        <v>7.1618448523630054</v>
      </c>
      <c r="J8" s="271">
        <f t="shared" si="4"/>
        <v>106.60231555543504</v>
      </c>
      <c r="K8" s="272">
        <f t="shared" si="5"/>
        <v>101.44168155798528</v>
      </c>
    </row>
    <row r="9" spans="1:13" ht="15.6" customHeight="1" x14ac:dyDescent="0.2">
      <c r="A9" s="266" t="s">
        <v>106</v>
      </c>
      <c r="B9" s="267">
        <v>31536</v>
      </c>
      <c r="C9" s="268">
        <v>215875</v>
      </c>
      <c r="D9" s="269">
        <f t="shared" si="0"/>
        <v>5.518580392327288</v>
      </c>
      <c r="E9" s="270">
        <f t="shared" si="1"/>
        <v>6.8453513444951799</v>
      </c>
      <c r="F9" s="267">
        <v>27599</v>
      </c>
      <c r="G9" s="268">
        <v>181203</v>
      </c>
      <c r="H9" s="269">
        <f t="shared" si="2"/>
        <v>5.1380822567263245</v>
      </c>
      <c r="I9" s="270">
        <f t="shared" si="3"/>
        <v>6.5655639697090473</v>
      </c>
      <c r="J9" s="271">
        <f t="shared" si="4"/>
        <v>114.26500960179717</v>
      </c>
      <c r="K9" s="272">
        <f t="shared" si="5"/>
        <v>119.13434104291871</v>
      </c>
    </row>
    <row r="10" spans="1:13" ht="15.6" customHeight="1" x14ac:dyDescent="0.2">
      <c r="A10" s="266" t="s">
        <v>111</v>
      </c>
      <c r="B10" s="267">
        <v>32054</v>
      </c>
      <c r="C10" s="268">
        <v>205257</v>
      </c>
      <c r="D10" s="269">
        <f t="shared" si="0"/>
        <v>5.2471442065450935</v>
      </c>
      <c r="E10" s="270">
        <f t="shared" si="1"/>
        <v>6.4034753852873276</v>
      </c>
      <c r="F10" s="267">
        <v>30146</v>
      </c>
      <c r="G10" s="268">
        <v>196682</v>
      </c>
      <c r="H10" s="269">
        <f t="shared" si="2"/>
        <v>5.5769953831749302</v>
      </c>
      <c r="I10" s="270">
        <f t="shared" si="3"/>
        <v>6.5243150003317192</v>
      </c>
      <c r="J10" s="271">
        <f t="shared" si="4"/>
        <v>106.32919790353613</v>
      </c>
      <c r="K10" s="272">
        <f t="shared" si="5"/>
        <v>104.35982957260958</v>
      </c>
    </row>
    <row r="11" spans="1:13" ht="15.6" customHeight="1" x14ac:dyDescent="0.2">
      <c r="A11" s="266" t="s">
        <v>97</v>
      </c>
      <c r="B11" s="267">
        <v>13948</v>
      </c>
      <c r="C11" s="268">
        <v>79251</v>
      </c>
      <c r="D11" s="269">
        <f t="shared" si="0"/>
        <v>2.0259549029407289</v>
      </c>
      <c r="E11" s="270">
        <f t="shared" si="1"/>
        <v>5.6818898766848296</v>
      </c>
      <c r="F11" s="267">
        <v>15159</v>
      </c>
      <c r="G11" s="268">
        <v>94359</v>
      </c>
      <c r="H11" s="269">
        <f t="shared" si="2"/>
        <v>2.6755865171241053</v>
      </c>
      <c r="I11" s="270">
        <f t="shared" si="3"/>
        <v>6.2246190381951312</v>
      </c>
      <c r="J11" s="271">
        <f t="shared" si="4"/>
        <v>92.011346394880931</v>
      </c>
      <c r="K11" s="272">
        <f t="shared" si="5"/>
        <v>83.98880869869329</v>
      </c>
    </row>
    <row r="12" spans="1:13" ht="15.6" customHeight="1" x14ac:dyDescent="0.2">
      <c r="A12" s="266" t="s">
        <v>116</v>
      </c>
      <c r="B12" s="267">
        <v>14706</v>
      </c>
      <c r="C12" s="268">
        <v>73813</v>
      </c>
      <c r="D12" s="269">
        <f t="shared" si="0"/>
        <v>1.8869390827972394</v>
      </c>
      <c r="E12" s="270">
        <f t="shared" si="1"/>
        <v>5.0192438460492319</v>
      </c>
      <c r="F12" s="267">
        <v>12543</v>
      </c>
      <c r="G12" s="268">
        <v>64242</v>
      </c>
      <c r="H12" s="269">
        <f t="shared" si="2"/>
        <v>1.8216071496421835</v>
      </c>
      <c r="I12" s="270">
        <f t="shared" si="3"/>
        <v>5.1217412102367854</v>
      </c>
      <c r="J12" s="271">
        <f t="shared" si="4"/>
        <v>117.24467830662522</v>
      </c>
      <c r="K12" s="272">
        <f t="shared" si="5"/>
        <v>114.89835310233181</v>
      </c>
    </row>
    <row r="13" spans="1:13" ht="15.6" customHeight="1" x14ac:dyDescent="0.2">
      <c r="A13" s="266" t="s">
        <v>115</v>
      </c>
      <c r="B13" s="267">
        <v>11524</v>
      </c>
      <c r="C13" s="268">
        <v>63125</v>
      </c>
      <c r="D13" s="269">
        <f t="shared" si="0"/>
        <v>1.6137134326145226</v>
      </c>
      <c r="E13" s="270">
        <f t="shared" si="1"/>
        <v>5.4776987157237071</v>
      </c>
      <c r="F13" s="267">
        <v>9812</v>
      </c>
      <c r="G13" s="268">
        <v>53544</v>
      </c>
      <c r="H13" s="269">
        <f t="shared" si="2"/>
        <v>1.5182611565711071</v>
      </c>
      <c r="I13" s="270">
        <f t="shared" si="3"/>
        <v>5.4569914390542191</v>
      </c>
      <c r="J13" s="271">
        <f t="shared" si="4"/>
        <v>117.44802282918876</v>
      </c>
      <c r="K13" s="272">
        <f t="shared" si="5"/>
        <v>117.89369490512476</v>
      </c>
    </row>
    <row r="14" spans="1:13" ht="15.6" customHeight="1" x14ac:dyDescent="0.2">
      <c r="A14" s="266" t="s">
        <v>57</v>
      </c>
      <c r="B14" s="267">
        <v>9499</v>
      </c>
      <c r="C14" s="268">
        <v>51678</v>
      </c>
      <c r="D14" s="269">
        <f t="shared" si="0"/>
        <v>1.3210848755747056</v>
      </c>
      <c r="E14" s="270">
        <f t="shared" si="1"/>
        <v>5.4403621433835143</v>
      </c>
      <c r="F14" s="267">
        <v>8941</v>
      </c>
      <c r="G14" s="268">
        <v>50284</v>
      </c>
      <c r="H14" s="269">
        <f t="shared" si="2"/>
        <v>1.425822575769863</v>
      </c>
      <c r="I14" s="270">
        <f t="shared" si="3"/>
        <v>5.6239794206464602</v>
      </c>
      <c r="J14" s="271">
        <f t="shared" si="4"/>
        <v>106.24091264959176</v>
      </c>
      <c r="K14" s="272">
        <f t="shared" si="5"/>
        <v>102.77225359955453</v>
      </c>
    </row>
    <row r="15" spans="1:13" ht="15.6" customHeight="1" x14ac:dyDescent="0.2">
      <c r="A15" s="266" t="s">
        <v>65</v>
      </c>
      <c r="B15" s="267">
        <v>7322</v>
      </c>
      <c r="C15" s="268">
        <v>50338</v>
      </c>
      <c r="D15" s="269">
        <f t="shared" si="0"/>
        <v>1.2868294141932646</v>
      </c>
      <c r="E15" s="270">
        <f t="shared" si="1"/>
        <v>6.8748975689702263</v>
      </c>
      <c r="F15" s="267">
        <v>5676</v>
      </c>
      <c r="G15" s="268">
        <v>40425</v>
      </c>
      <c r="H15" s="269">
        <f t="shared" si="2"/>
        <v>1.1462667573283096</v>
      </c>
      <c r="I15" s="270">
        <f t="shared" si="3"/>
        <v>7.1220930232558137</v>
      </c>
      <c r="J15" s="271">
        <f t="shared" si="4"/>
        <v>128.99929527836505</v>
      </c>
      <c r="K15" s="272">
        <f t="shared" si="5"/>
        <v>124.52195423623995</v>
      </c>
    </row>
    <row r="16" spans="1:13" ht="15.6" customHeight="1" x14ac:dyDescent="0.2">
      <c r="A16" s="135" t="s">
        <v>139</v>
      </c>
      <c r="B16" s="136">
        <v>6627</v>
      </c>
      <c r="C16" s="137">
        <v>32076</v>
      </c>
      <c r="D16" s="211">
        <f t="shared" si="0"/>
        <v>0.81998371587395524</v>
      </c>
      <c r="E16" s="214">
        <f t="shared" si="1"/>
        <v>4.8401991851516524</v>
      </c>
      <c r="F16" s="136">
        <v>6293</v>
      </c>
      <c r="G16" s="137">
        <v>33370</v>
      </c>
      <c r="H16" s="211">
        <f t="shared" si="2"/>
        <v>0.94621946053297934</v>
      </c>
      <c r="I16" s="214">
        <f t="shared" si="3"/>
        <v>5.3027173049419991</v>
      </c>
      <c r="J16" s="216">
        <f t="shared" si="4"/>
        <v>105.30748450659463</v>
      </c>
      <c r="K16" s="139">
        <f t="shared" si="5"/>
        <v>96.122265507941265</v>
      </c>
    </row>
    <row r="17" spans="1:11" ht="15.6" customHeight="1" x14ac:dyDescent="0.2">
      <c r="A17" s="135" t="s">
        <v>68</v>
      </c>
      <c r="B17" s="136">
        <v>9068</v>
      </c>
      <c r="C17" s="137">
        <v>30906</v>
      </c>
      <c r="D17" s="211">
        <f t="shared" si="0"/>
        <v>0.79007409660807026</v>
      </c>
      <c r="E17" s="214">
        <f t="shared" si="1"/>
        <v>3.4082487869430964</v>
      </c>
      <c r="F17" s="136">
        <v>8459</v>
      </c>
      <c r="G17" s="137">
        <v>29255</v>
      </c>
      <c r="H17" s="211">
        <f t="shared" si="2"/>
        <v>0.82953701881607156</v>
      </c>
      <c r="I17" s="214">
        <f t="shared" si="3"/>
        <v>3.4584466248965597</v>
      </c>
      <c r="J17" s="216">
        <f t="shared" si="4"/>
        <v>107.19943255703983</v>
      </c>
      <c r="K17" s="139">
        <f t="shared" si="5"/>
        <v>105.6434797470518</v>
      </c>
    </row>
    <row r="18" spans="1:11" ht="15.6" customHeight="1" x14ac:dyDescent="0.2">
      <c r="A18" s="135" t="s">
        <v>113</v>
      </c>
      <c r="B18" s="136">
        <v>4626</v>
      </c>
      <c r="C18" s="137">
        <v>28050</v>
      </c>
      <c r="D18" s="211">
        <f t="shared" si="0"/>
        <v>0.71706394906673043</v>
      </c>
      <c r="E18" s="214">
        <f t="shared" si="1"/>
        <v>6.0635538261997404</v>
      </c>
      <c r="F18" s="136">
        <v>4306</v>
      </c>
      <c r="G18" s="137">
        <v>27005</v>
      </c>
      <c r="H18" s="211">
        <f t="shared" si="2"/>
        <v>0.76573738482748288</v>
      </c>
      <c r="I18" s="214">
        <f t="shared" si="3"/>
        <v>6.2714816535067346</v>
      </c>
      <c r="J18" s="216">
        <f t="shared" si="4"/>
        <v>107.43149094287041</v>
      </c>
      <c r="K18" s="139">
        <f t="shared" si="5"/>
        <v>103.86965376782078</v>
      </c>
    </row>
    <row r="19" spans="1:11" ht="15.6" customHeight="1" x14ac:dyDescent="0.2">
      <c r="A19" s="135" t="s">
        <v>109</v>
      </c>
      <c r="B19" s="136">
        <v>3585</v>
      </c>
      <c r="C19" s="137">
        <v>24614</v>
      </c>
      <c r="D19" s="211">
        <f t="shared" si="0"/>
        <v>0.62922681077819975</v>
      </c>
      <c r="E19" s="214">
        <f t="shared" si="1"/>
        <v>6.8658298465829848</v>
      </c>
      <c r="F19" s="136">
        <v>3653</v>
      </c>
      <c r="G19" s="137">
        <v>30480</v>
      </c>
      <c r="H19" s="211">
        <f t="shared" si="2"/>
        <v>0.86427237509874766</v>
      </c>
      <c r="I19" s="214">
        <f t="shared" si="3"/>
        <v>8.3438269915138239</v>
      </c>
      <c r="J19" s="216">
        <f t="shared" si="4"/>
        <v>98.138516287982483</v>
      </c>
      <c r="K19" s="139">
        <f t="shared" si="5"/>
        <v>80.754593175853017</v>
      </c>
    </row>
    <row r="20" spans="1:11" ht="15.6" customHeight="1" x14ac:dyDescent="0.2">
      <c r="A20" s="135" t="s">
        <v>108</v>
      </c>
      <c r="B20" s="136">
        <v>4282</v>
      </c>
      <c r="C20" s="137">
        <v>21794</v>
      </c>
      <c r="D20" s="211">
        <f t="shared" si="0"/>
        <v>0.55713695921427175</v>
      </c>
      <c r="E20" s="214">
        <f t="shared" si="1"/>
        <v>5.0896777206912658</v>
      </c>
      <c r="F20" s="136">
        <v>3609</v>
      </c>
      <c r="G20" s="137">
        <v>18917</v>
      </c>
      <c r="H20" s="211">
        <f t="shared" si="2"/>
        <v>0.53639896718316959</v>
      </c>
      <c r="I20" s="214">
        <f t="shared" si="3"/>
        <v>5.2416181767802712</v>
      </c>
      <c r="J20" s="216">
        <f t="shared" si="4"/>
        <v>118.64782488223884</v>
      </c>
      <c r="K20" s="139">
        <f t="shared" si="5"/>
        <v>115.20854258074749</v>
      </c>
    </row>
    <row r="21" spans="1:11" ht="15.6" customHeight="1" x14ac:dyDescent="0.2">
      <c r="A21" s="135" t="s">
        <v>122</v>
      </c>
      <c r="B21" s="136">
        <v>2580</v>
      </c>
      <c r="C21" s="137">
        <v>17805</v>
      </c>
      <c r="D21" s="211">
        <f t="shared" si="0"/>
        <v>0.45516305216160907</v>
      </c>
      <c r="E21" s="214">
        <f t="shared" si="1"/>
        <v>6.9011627906976747</v>
      </c>
      <c r="F21" s="136">
        <v>2085</v>
      </c>
      <c r="G21" s="137">
        <v>15645</v>
      </c>
      <c r="H21" s="211">
        <f t="shared" si="2"/>
        <v>0.44362012166731973</v>
      </c>
      <c r="I21" s="214">
        <f t="shared" si="3"/>
        <v>7.5035971223021587</v>
      </c>
      <c r="J21" s="216">
        <f t="shared" si="4"/>
        <v>123.74100719424462</v>
      </c>
      <c r="K21" s="139">
        <f t="shared" si="5"/>
        <v>113.80632790028764</v>
      </c>
    </row>
    <row r="22" spans="1:11" ht="15.6" customHeight="1" x14ac:dyDescent="0.2">
      <c r="A22" s="135" t="s">
        <v>121</v>
      </c>
      <c r="B22" s="136">
        <v>3773</v>
      </c>
      <c r="C22" s="137">
        <v>15161</v>
      </c>
      <c r="D22" s="211">
        <f t="shared" si="0"/>
        <v>0.38757242537613906</v>
      </c>
      <c r="E22" s="214">
        <f t="shared" si="1"/>
        <v>4.0182878346143651</v>
      </c>
      <c r="F22" s="136">
        <v>3601</v>
      </c>
      <c r="G22" s="137">
        <v>14449</v>
      </c>
      <c r="H22" s="211">
        <f t="shared" si="2"/>
        <v>0.40970707177827442</v>
      </c>
      <c r="I22" s="214">
        <f t="shared" si="3"/>
        <v>4.012496528742016</v>
      </c>
      <c r="J22" s="216">
        <f t="shared" si="4"/>
        <v>104.77645098583727</v>
      </c>
      <c r="K22" s="139">
        <f t="shared" si="5"/>
        <v>104.92767665582394</v>
      </c>
    </row>
    <row r="23" spans="1:11" ht="15.6" customHeight="1" x14ac:dyDescent="0.2">
      <c r="A23" s="135" t="s">
        <v>98</v>
      </c>
      <c r="B23" s="136">
        <v>2663</v>
      </c>
      <c r="C23" s="137">
        <v>14861</v>
      </c>
      <c r="D23" s="211">
        <f t="shared" si="0"/>
        <v>0.3799032922310403</v>
      </c>
      <c r="E23" s="214">
        <f t="shared" si="1"/>
        <v>5.5805482538490425</v>
      </c>
      <c r="F23" s="136">
        <v>2186</v>
      </c>
      <c r="G23" s="137">
        <v>11792</v>
      </c>
      <c r="H23" s="211">
        <f t="shared" si="2"/>
        <v>0.33436679288597221</v>
      </c>
      <c r="I23" s="214">
        <f t="shared" si="3"/>
        <v>5.3943275388838057</v>
      </c>
      <c r="J23" s="216">
        <f t="shared" si="4"/>
        <v>121.8206770356816</v>
      </c>
      <c r="K23" s="139">
        <f t="shared" si="5"/>
        <v>126.02611940298507</v>
      </c>
    </row>
    <row r="24" spans="1:11" ht="15.6" customHeight="1" x14ac:dyDescent="0.2">
      <c r="A24" s="135" t="s">
        <v>110</v>
      </c>
      <c r="B24" s="136">
        <v>2856</v>
      </c>
      <c r="C24" s="137">
        <v>11354</v>
      </c>
      <c r="D24" s="211">
        <f t="shared" si="0"/>
        <v>0.29025112576483625</v>
      </c>
      <c r="E24" s="214">
        <f t="shared" si="1"/>
        <v>3.9754901960784315</v>
      </c>
      <c r="F24" s="136">
        <v>2939</v>
      </c>
      <c r="G24" s="137">
        <v>11010</v>
      </c>
      <c r="H24" s="211">
        <f t="shared" si="2"/>
        <v>0.31219287565082715</v>
      </c>
      <c r="I24" s="214">
        <f t="shared" si="3"/>
        <v>3.7461721674038788</v>
      </c>
      <c r="J24" s="216">
        <f t="shared" si="4"/>
        <v>97.175910173528408</v>
      </c>
      <c r="K24" s="139">
        <f t="shared" si="5"/>
        <v>103.1244323342416</v>
      </c>
    </row>
    <row r="25" spans="1:11" ht="15.6" customHeight="1" x14ac:dyDescent="0.2">
      <c r="A25" s="135" t="s">
        <v>89</v>
      </c>
      <c r="B25" s="136">
        <v>2178</v>
      </c>
      <c r="C25" s="137">
        <v>10093</v>
      </c>
      <c r="D25" s="211">
        <f t="shared" si="0"/>
        <v>0.25801520277827128</v>
      </c>
      <c r="E25" s="214">
        <f t="shared" si="1"/>
        <v>4.6340679522497705</v>
      </c>
      <c r="F25" s="136">
        <v>3006</v>
      </c>
      <c r="G25" s="137">
        <v>13510</v>
      </c>
      <c r="H25" s="211">
        <f t="shared" si="2"/>
        <v>0.38308135786037012</v>
      </c>
      <c r="I25" s="214">
        <f t="shared" si="3"/>
        <v>4.4943446440452428</v>
      </c>
      <c r="J25" s="216">
        <f t="shared" si="4"/>
        <v>72.455089820359291</v>
      </c>
      <c r="K25" s="139">
        <f t="shared" si="5"/>
        <v>74.70762398223539</v>
      </c>
    </row>
    <row r="26" spans="1:11" ht="15.6" customHeight="1" x14ac:dyDescent="0.2">
      <c r="A26" s="135" t="s">
        <v>66</v>
      </c>
      <c r="B26" s="136">
        <v>1677</v>
      </c>
      <c r="C26" s="137">
        <v>7611</v>
      </c>
      <c r="D26" s="211">
        <f t="shared" si="0"/>
        <v>0.19456590789115455</v>
      </c>
      <c r="E26" s="214">
        <f t="shared" si="1"/>
        <v>4.5384615384615383</v>
      </c>
      <c r="F26" s="136">
        <v>1505</v>
      </c>
      <c r="G26" s="137">
        <v>7503</v>
      </c>
      <c r="H26" s="211">
        <f t="shared" si="2"/>
        <v>0.21275051280728033</v>
      </c>
      <c r="I26" s="214">
        <f t="shared" si="3"/>
        <v>4.9853820598006644</v>
      </c>
      <c r="J26" s="216">
        <f t="shared" si="4"/>
        <v>111.42857142857143</v>
      </c>
      <c r="K26" s="139">
        <f t="shared" si="5"/>
        <v>101.43942423030788</v>
      </c>
    </row>
    <row r="27" spans="1:11" ht="15.6" customHeight="1" x14ac:dyDescent="0.2">
      <c r="A27" s="135" t="s">
        <v>114</v>
      </c>
      <c r="B27" s="136">
        <v>4174</v>
      </c>
      <c r="C27" s="137">
        <v>7431</v>
      </c>
      <c r="D27" s="211">
        <f t="shared" si="0"/>
        <v>0.18996442800409533</v>
      </c>
      <c r="E27" s="214">
        <f t="shared" si="1"/>
        <v>1.780306660277911</v>
      </c>
      <c r="F27" s="136">
        <v>4223</v>
      </c>
      <c r="G27" s="137">
        <v>7253</v>
      </c>
      <c r="H27" s="211">
        <f t="shared" si="2"/>
        <v>0.20566166458632604</v>
      </c>
      <c r="I27" s="214">
        <f t="shared" si="3"/>
        <v>1.7174994080037889</v>
      </c>
      <c r="J27" s="216">
        <f t="shared" si="4"/>
        <v>98.839687426000481</v>
      </c>
      <c r="K27" s="139">
        <f t="shared" si="5"/>
        <v>102.45415690059285</v>
      </c>
    </row>
    <row r="28" spans="1:11" ht="15.6" customHeight="1" x14ac:dyDescent="0.2">
      <c r="A28" s="135" t="s">
        <v>76</v>
      </c>
      <c r="B28" s="136">
        <v>2661</v>
      </c>
      <c r="C28" s="137">
        <v>5508</v>
      </c>
      <c r="D28" s="211">
        <f t="shared" si="0"/>
        <v>0.1408052845440125</v>
      </c>
      <c r="E28" s="214">
        <f t="shared" si="1"/>
        <v>2.0698985343855694</v>
      </c>
      <c r="F28" s="136">
        <v>1853</v>
      </c>
      <c r="G28" s="137">
        <v>4105</v>
      </c>
      <c r="H28" s="211">
        <f t="shared" si="2"/>
        <v>0.11639888778806953</v>
      </c>
      <c r="I28" s="214">
        <f t="shared" si="3"/>
        <v>2.2153264975715055</v>
      </c>
      <c r="J28" s="216">
        <f t="shared" si="4"/>
        <v>143.60496492174852</v>
      </c>
      <c r="K28" s="139">
        <f t="shared" si="5"/>
        <v>134.17783191230208</v>
      </c>
    </row>
    <row r="29" spans="1:11" ht="15.6" customHeight="1" x14ac:dyDescent="0.2">
      <c r="A29" s="135" t="s">
        <v>55</v>
      </c>
      <c r="B29" s="138">
        <v>1429</v>
      </c>
      <c r="C29" s="140">
        <v>5308</v>
      </c>
      <c r="D29" s="211">
        <f t="shared" si="0"/>
        <v>0.13569252911394672</v>
      </c>
      <c r="E29" s="214">
        <f t="shared" si="1"/>
        <v>3.7144856543037088</v>
      </c>
      <c r="F29" s="138">
        <v>952</v>
      </c>
      <c r="G29" s="140">
        <v>3144</v>
      </c>
      <c r="H29" s="211">
        <f t="shared" si="2"/>
        <v>8.9149355226721211E-2</v>
      </c>
      <c r="I29" s="214">
        <f t="shared" si="3"/>
        <v>3.3025210084033612</v>
      </c>
      <c r="J29" s="216">
        <f t="shared" si="4"/>
        <v>150.10504201680672</v>
      </c>
      <c r="K29" s="139">
        <f t="shared" si="5"/>
        <v>168.82951653944019</v>
      </c>
    </row>
    <row r="30" spans="1:11" ht="15.6" customHeight="1" x14ac:dyDescent="0.2">
      <c r="A30" s="135" t="s">
        <v>87</v>
      </c>
      <c r="B30" s="136">
        <v>979</v>
      </c>
      <c r="C30" s="137">
        <v>4706</v>
      </c>
      <c r="D30" s="211">
        <f t="shared" si="0"/>
        <v>0.12030313526944861</v>
      </c>
      <c r="E30" s="214">
        <f t="shared" si="1"/>
        <v>4.8069458631256383</v>
      </c>
      <c r="F30" s="136">
        <v>828</v>
      </c>
      <c r="G30" s="137">
        <v>3472</v>
      </c>
      <c r="H30" s="211">
        <f t="shared" si="2"/>
        <v>9.8449924092613258E-2</v>
      </c>
      <c r="I30" s="214">
        <f t="shared" si="3"/>
        <v>4.1932367149758454</v>
      </c>
      <c r="J30" s="216">
        <f t="shared" si="4"/>
        <v>118.2367149758454</v>
      </c>
      <c r="K30" s="139">
        <f t="shared" si="5"/>
        <v>135.54147465437788</v>
      </c>
    </row>
    <row r="31" spans="1:11" ht="15.6" customHeight="1" x14ac:dyDescent="0.2">
      <c r="A31" s="135" t="s">
        <v>93</v>
      </c>
      <c r="B31" s="136">
        <v>990</v>
      </c>
      <c r="C31" s="137">
        <v>4703</v>
      </c>
      <c r="D31" s="211">
        <f t="shared" si="0"/>
        <v>0.12022644393799761</v>
      </c>
      <c r="E31" s="214">
        <f t="shared" si="1"/>
        <v>4.7505050505050503</v>
      </c>
      <c r="F31" s="136">
        <v>833</v>
      </c>
      <c r="G31" s="137">
        <v>4399</v>
      </c>
      <c r="H31" s="211">
        <f t="shared" si="2"/>
        <v>0.12473537329591178</v>
      </c>
      <c r="I31" s="214">
        <f t="shared" si="3"/>
        <v>5.2809123649459782</v>
      </c>
      <c r="J31" s="216">
        <f t="shared" si="4"/>
        <v>118.84753901560626</v>
      </c>
      <c r="K31" s="139">
        <f t="shared" si="5"/>
        <v>106.91066151398046</v>
      </c>
    </row>
    <row r="32" spans="1:11" ht="15.6" customHeight="1" x14ac:dyDescent="0.2">
      <c r="A32" s="135" t="s">
        <v>58</v>
      </c>
      <c r="B32" s="136">
        <v>558</v>
      </c>
      <c r="C32" s="137">
        <v>4170</v>
      </c>
      <c r="D32" s="211">
        <f t="shared" si="0"/>
        <v>0.10660095071687223</v>
      </c>
      <c r="E32" s="214">
        <f t="shared" si="1"/>
        <v>7.4731182795698921</v>
      </c>
      <c r="F32" s="136">
        <v>335</v>
      </c>
      <c r="G32" s="137">
        <v>1994</v>
      </c>
      <c r="H32" s="211">
        <f t="shared" si="2"/>
        <v>5.654065341033146E-2</v>
      </c>
      <c r="I32" s="214">
        <f t="shared" si="3"/>
        <v>5.9522388059701496</v>
      </c>
      <c r="J32" s="216">
        <f t="shared" si="4"/>
        <v>166.56716417910448</v>
      </c>
      <c r="K32" s="139">
        <f t="shared" si="5"/>
        <v>209.12738214643932</v>
      </c>
    </row>
    <row r="33" spans="1:11" ht="15.6" customHeight="1" x14ac:dyDescent="0.2">
      <c r="A33" s="135" t="s">
        <v>67</v>
      </c>
      <c r="B33" s="136">
        <v>981</v>
      </c>
      <c r="C33" s="137">
        <v>3934</v>
      </c>
      <c r="D33" s="211">
        <f t="shared" si="0"/>
        <v>0.10056789930939457</v>
      </c>
      <c r="E33" s="214">
        <f t="shared" si="1"/>
        <v>4.0101936799184505</v>
      </c>
      <c r="F33" s="136">
        <v>1013</v>
      </c>
      <c r="G33" s="137">
        <v>3722</v>
      </c>
      <c r="H33" s="211">
        <f t="shared" si="2"/>
        <v>0.10553877231356755</v>
      </c>
      <c r="I33" s="214">
        <f t="shared" si="3"/>
        <v>3.6742349457058241</v>
      </c>
      <c r="J33" s="216">
        <f t="shared" si="4"/>
        <v>96.841066140177688</v>
      </c>
      <c r="K33" s="139">
        <f t="shared" si="5"/>
        <v>105.69586243954862</v>
      </c>
    </row>
    <row r="34" spans="1:11" ht="15.6" customHeight="1" x14ac:dyDescent="0.2">
      <c r="A34" s="135" t="s">
        <v>80</v>
      </c>
      <c r="B34" s="136">
        <v>968</v>
      </c>
      <c r="C34" s="137">
        <v>3401</v>
      </c>
      <c r="D34" s="211">
        <f t="shared" si="0"/>
        <v>8.6942406088269156E-2</v>
      </c>
      <c r="E34" s="214">
        <f t="shared" si="1"/>
        <v>3.5134297520661155</v>
      </c>
      <c r="F34" s="136">
        <v>995</v>
      </c>
      <c r="G34" s="137">
        <v>3901</v>
      </c>
      <c r="H34" s="211">
        <f t="shared" si="2"/>
        <v>0.11061438763977083</v>
      </c>
      <c r="I34" s="214">
        <f t="shared" si="3"/>
        <v>3.9206030150753768</v>
      </c>
      <c r="J34" s="216">
        <f t="shared" si="4"/>
        <v>97.286432160804011</v>
      </c>
      <c r="K34" s="139">
        <f t="shared" si="5"/>
        <v>87.182773647782625</v>
      </c>
    </row>
    <row r="35" spans="1:11" ht="15.6" customHeight="1" x14ac:dyDescent="0.2">
      <c r="A35" s="135" t="s">
        <v>102</v>
      </c>
      <c r="B35" s="136">
        <v>527</v>
      </c>
      <c r="C35" s="137">
        <v>2553</v>
      </c>
      <c r="D35" s="211">
        <f t="shared" ref="D35:D66" si="6">IF($C$79&lt;&gt;0,C35/$C$79*100,0)</f>
        <v>6.5264323064790117E-2</v>
      </c>
      <c r="E35" s="214">
        <f t="shared" ref="E35:E66" si="7">IF(C35&lt;&gt;0,C35/B35,0)</f>
        <v>4.8444022770398485</v>
      </c>
      <c r="F35" s="136">
        <v>277</v>
      </c>
      <c r="G35" s="137">
        <v>1524</v>
      </c>
      <c r="H35" s="211">
        <f t="shared" ref="H35:H66" si="8">IF($G$79&lt;&gt;0,G35/$G$79*100,0)</f>
        <v>4.3213618754937386E-2</v>
      </c>
      <c r="I35" s="214">
        <f t="shared" ref="I35:I66" si="9">IF(G35&lt;&gt;0,G35/F35,0)</f>
        <v>5.5018050541516246</v>
      </c>
      <c r="J35" s="216">
        <f t="shared" ref="J35:J66" si="10">IF(F35&lt;&gt;0,B35/F35*100,0)</f>
        <v>190.25270758122744</v>
      </c>
      <c r="K35" s="139">
        <f t="shared" ref="K35:K66" si="11">IF(G35&lt;&gt;0,C35/G35*100,0)</f>
        <v>167.51968503937007</v>
      </c>
    </row>
    <row r="36" spans="1:11" ht="15.6" customHeight="1" x14ac:dyDescent="0.2">
      <c r="A36" s="135" t="s">
        <v>84</v>
      </c>
      <c r="B36" s="136">
        <v>2176</v>
      </c>
      <c r="C36" s="137">
        <v>2377</v>
      </c>
      <c r="D36" s="211">
        <f t="shared" si="6"/>
        <v>6.0765098286332205E-2</v>
      </c>
      <c r="E36" s="214">
        <f t="shared" si="7"/>
        <v>1.0923713235294117</v>
      </c>
      <c r="F36" s="136">
        <v>2168</v>
      </c>
      <c r="G36" s="137">
        <v>2490</v>
      </c>
      <c r="H36" s="211">
        <f t="shared" si="8"/>
        <v>7.0604928280704776E-2</v>
      </c>
      <c r="I36" s="214">
        <f t="shared" si="9"/>
        <v>1.1485239852398523</v>
      </c>
      <c r="J36" s="216">
        <f t="shared" si="10"/>
        <v>100.36900369003689</v>
      </c>
      <c r="K36" s="139">
        <f t="shared" si="11"/>
        <v>95.46184738955823</v>
      </c>
    </row>
    <row r="37" spans="1:11" ht="15.6" customHeight="1" x14ac:dyDescent="0.2">
      <c r="A37" s="135" t="s">
        <v>103</v>
      </c>
      <c r="B37" s="136">
        <v>583</v>
      </c>
      <c r="C37" s="137">
        <v>2220</v>
      </c>
      <c r="D37" s="211">
        <f t="shared" si="6"/>
        <v>5.6751585273730532E-2</v>
      </c>
      <c r="E37" s="214">
        <f t="shared" si="7"/>
        <v>3.8078902229845628</v>
      </c>
      <c r="F37" s="136">
        <v>742</v>
      </c>
      <c r="G37" s="137">
        <v>3488</v>
      </c>
      <c r="H37" s="211">
        <f t="shared" si="8"/>
        <v>9.8903610378754322E-2</v>
      </c>
      <c r="I37" s="214">
        <f t="shared" si="9"/>
        <v>4.7008086253369274</v>
      </c>
      <c r="J37" s="216">
        <f t="shared" si="10"/>
        <v>78.571428571428569</v>
      </c>
      <c r="K37" s="139">
        <f t="shared" si="11"/>
        <v>63.646788990825684</v>
      </c>
    </row>
    <row r="38" spans="1:11" ht="15.6" customHeight="1" x14ac:dyDescent="0.2">
      <c r="A38" s="135" t="s">
        <v>60</v>
      </c>
      <c r="B38" s="136">
        <v>592</v>
      </c>
      <c r="C38" s="137">
        <v>1999</v>
      </c>
      <c r="D38" s="211">
        <f t="shared" si="6"/>
        <v>5.1101990523507813E-2</v>
      </c>
      <c r="E38" s="214">
        <f t="shared" si="7"/>
        <v>3.376689189189189</v>
      </c>
      <c r="F38" s="136">
        <v>681</v>
      </c>
      <c r="G38" s="137">
        <v>2221</v>
      </c>
      <c r="H38" s="211">
        <f t="shared" si="8"/>
        <v>6.2977327594957958E-2</v>
      </c>
      <c r="I38" s="214">
        <f t="shared" si="9"/>
        <v>3.2613803230543317</v>
      </c>
      <c r="J38" s="216">
        <f t="shared" si="10"/>
        <v>86.9309838472834</v>
      </c>
      <c r="K38" s="139">
        <f t="shared" si="11"/>
        <v>90.004502476362006</v>
      </c>
    </row>
    <row r="39" spans="1:11" ht="15.6" customHeight="1" x14ac:dyDescent="0.2">
      <c r="A39" s="135" t="s">
        <v>73</v>
      </c>
      <c r="B39" s="136">
        <v>410</v>
      </c>
      <c r="C39" s="137">
        <v>1803</v>
      </c>
      <c r="D39" s="211">
        <f t="shared" si="6"/>
        <v>4.6091490202043311E-2</v>
      </c>
      <c r="E39" s="214">
        <f t="shared" si="7"/>
        <v>4.397560975609756</v>
      </c>
      <c r="F39" s="136">
        <v>487</v>
      </c>
      <c r="G39" s="137">
        <v>2529</v>
      </c>
      <c r="H39" s="211">
        <f t="shared" si="8"/>
        <v>7.1710788603173647E-2</v>
      </c>
      <c r="I39" s="214">
        <f t="shared" si="9"/>
        <v>5.193018480492813</v>
      </c>
      <c r="J39" s="216">
        <f t="shared" si="10"/>
        <v>84.188911704312119</v>
      </c>
      <c r="K39" s="139">
        <f t="shared" si="11"/>
        <v>71.293001186239621</v>
      </c>
    </row>
    <row r="40" spans="1:11" ht="15.6" customHeight="1" x14ac:dyDescent="0.2">
      <c r="A40" s="135" t="s">
        <v>104</v>
      </c>
      <c r="B40" s="136">
        <v>313</v>
      </c>
      <c r="C40" s="137">
        <v>1696</v>
      </c>
      <c r="D40" s="211">
        <f t="shared" si="6"/>
        <v>4.3356166046958099E-2</v>
      </c>
      <c r="E40" s="214">
        <f t="shared" si="7"/>
        <v>5.4185303514376999</v>
      </c>
      <c r="F40" s="136">
        <v>601</v>
      </c>
      <c r="G40" s="137">
        <v>3416</v>
      </c>
      <c r="H40" s="211">
        <f t="shared" si="8"/>
        <v>9.6862022091119479E-2</v>
      </c>
      <c r="I40" s="214">
        <f t="shared" si="9"/>
        <v>5.6838602329450918</v>
      </c>
      <c r="J40" s="216">
        <f t="shared" si="10"/>
        <v>52.079866888519135</v>
      </c>
      <c r="K40" s="139">
        <f t="shared" si="11"/>
        <v>49.648711943793913</v>
      </c>
    </row>
    <row r="41" spans="1:11" ht="15.6" customHeight="1" x14ac:dyDescent="0.2">
      <c r="A41" s="135" t="s">
        <v>77</v>
      </c>
      <c r="B41" s="136">
        <v>1073</v>
      </c>
      <c r="C41" s="137">
        <v>1613</v>
      </c>
      <c r="D41" s="211">
        <f t="shared" si="6"/>
        <v>4.1234372543480786E-2</v>
      </c>
      <c r="E41" s="214">
        <f t="shared" si="7"/>
        <v>1.5032618825722275</v>
      </c>
      <c r="F41" s="136">
        <v>1300</v>
      </c>
      <c r="G41" s="137">
        <v>1916</v>
      </c>
      <c r="H41" s="211">
        <f t="shared" si="8"/>
        <v>5.4328932765393717E-2</v>
      </c>
      <c r="I41" s="214">
        <f t="shared" si="9"/>
        <v>1.4738461538461538</v>
      </c>
      <c r="J41" s="216">
        <f t="shared" si="10"/>
        <v>82.538461538461533</v>
      </c>
      <c r="K41" s="139">
        <f t="shared" si="11"/>
        <v>84.185803757828808</v>
      </c>
    </row>
    <row r="42" spans="1:11" ht="15.6" customHeight="1" x14ac:dyDescent="0.2">
      <c r="A42" s="135" t="s">
        <v>82</v>
      </c>
      <c r="B42" s="136">
        <v>224</v>
      </c>
      <c r="C42" s="137">
        <v>1410</v>
      </c>
      <c r="D42" s="211">
        <f t="shared" si="6"/>
        <v>3.6044925781963985E-2</v>
      </c>
      <c r="E42" s="214">
        <f t="shared" si="7"/>
        <v>6.2946428571428568</v>
      </c>
      <c r="F42" s="136">
        <v>204</v>
      </c>
      <c r="G42" s="137">
        <v>1512</v>
      </c>
      <c r="H42" s="211">
        <f t="shared" si="8"/>
        <v>4.2873354040331581E-2</v>
      </c>
      <c r="I42" s="214">
        <f t="shared" si="9"/>
        <v>7.4117647058823533</v>
      </c>
      <c r="J42" s="216">
        <f t="shared" si="10"/>
        <v>109.80392156862746</v>
      </c>
      <c r="K42" s="139">
        <f t="shared" si="11"/>
        <v>93.253968253968253</v>
      </c>
    </row>
    <row r="43" spans="1:11" ht="15.6" customHeight="1" x14ac:dyDescent="0.2">
      <c r="A43" s="135" t="s">
        <v>120</v>
      </c>
      <c r="B43" s="136">
        <v>424</v>
      </c>
      <c r="C43" s="137">
        <v>1359</v>
      </c>
      <c r="D43" s="211">
        <f t="shared" si="6"/>
        <v>3.4741173147297202E-2</v>
      </c>
      <c r="E43" s="214">
        <f t="shared" si="7"/>
        <v>3.2051886792452828</v>
      </c>
      <c r="F43" s="136">
        <v>382</v>
      </c>
      <c r="G43" s="137">
        <v>1237</v>
      </c>
      <c r="H43" s="211">
        <f t="shared" si="8"/>
        <v>3.5075620997281849E-2</v>
      </c>
      <c r="I43" s="214">
        <f t="shared" si="9"/>
        <v>3.238219895287958</v>
      </c>
      <c r="J43" s="216">
        <f t="shared" si="10"/>
        <v>110.99476439790577</v>
      </c>
      <c r="K43" s="139">
        <f t="shared" si="11"/>
        <v>109.86257073565078</v>
      </c>
    </row>
    <row r="44" spans="1:11" ht="15.6" customHeight="1" x14ac:dyDescent="0.2">
      <c r="A44" s="135" t="s">
        <v>83</v>
      </c>
      <c r="B44" s="136">
        <v>591</v>
      </c>
      <c r="C44" s="137">
        <v>1299</v>
      </c>
      <c r="D44" s="211">
        <f t="shared" si="6"/>
        <v>3.3207346518277461E-2</v>
      </c>
      <c r="E44" s="214">
        <f t="shared" si="7"/>
        <v>2.1979695431472082</v>
      </c>
      <c r="F44" s="136">
        <v>704</v>
      </c>
      <c r="G44" s="137">
        <v>996</v>
      </c>
      <c r="H44" s="211">
        <f t="shared" si="8"/>
        <v>2.824197131228191E-2</v>
      </c>
      <c r="I44" s="214">
        <f t="shared" si="9"/>
        <v>1.4147727272727273</v>
      </c>
      <c r="J44" s="216">
        <f t="shared" si="10"/>
        <v>83.94886363636364</v>
      </c>
      <c r="K44" s="139">
        <f t="shared" si="11"/>
        <v>130.42168674698794</v>
      </c>
    </row>
    <row r="45" spans="1:11" ht="15.6" customHeight="1" x14ac:dyDescent="0.2">
      <c r="A45" s="135" t="s">
        <v>140</v>
      </c>
      <c r="B45" s="136">
        <v>380</v>
      </c>
      <c r="C45" s="137">
        <v>1264</v>
      </c>
      <c r="D45" s="211">
        <f t="shared" si="6"/>
        <v>3.2312614318015943E-2</v>
      </c>
      <c r="E45" s="214">
        <f t="shared" si="7"/>
        <v>3.3263157894736843</v>
      </c>
      <c r="F45" s="136">
        <v>230</v>
      </c>
      <c r="G45" s="137">
        <v>838</v>
      </c>
      <c r="H45" s="211">
        <f t="shared" si="8"/>
        <v>2.3761819236638795E-2</v>
      </c>
      <c r="I45" s="214">
        <f t="shared" si="9"/>
        <v>3.6434782608695651</v>
      </c>
      <c r="J45" s="216">
        <f t="shared" si="10"/>
        <v>165.21739130434781</v>
      </c>
      <c r="K45" s="139">
        <f t="shared" si="11"/>
        <v>150.83532219570407</v>
      </c>
    </row>
    <row r="46" spans="1:11" ht="15.6" customHeight="1" x14ac:dyDescent="0.2">
      <c r="A46" s="135" t="s">
        <v>85</v>
      </c>
      <c r="B46" s="136">
        <v>338</v>
      </c>
      <c r="C46" s="137">
        <v>1175</v>
      </c>
      <c r="D46" s="211">
        <f t="shared" si="6"/>
        <v>3.0037438151636658E-2</v>
      </c>
      <c r="E46" s="214">
        <f t="shared" si="7"/>
        <v>3.4763313609467454</v>
      </c>
      <c r="F46" s="136">
        <v>240</v>
      </c>
      <c r="G46" s="137">
        <v>954</v>
      </c>
      <c r="H46" s="211">
        <f t="shared" si="8"/>
        <v>2.7051044811161593E-2</v>
      </c>
      <c r="I46" s="214">
        <f t="shared" si="9"/>
        <v>3.9750000000000001</v>
      </c>
      <c r="J46" s="216">
        <f t="shared" si="10"/>
        <v>140.83333333333334</v>
      </c>
      <c r="K46" s="139">
        <f t="shared" si="11"/>
        <v>123.16561844863732</v>
      </c>
    </row>
    <row r="47" spans="1:11" ht="15.6" customHeight="1" x14ac:dyDescent="0.2">
      <c r="A47" s="135" t="s">
        <v>90</v>
      </c>
      <c r="B47" s="136">
        <v>219</v>
      </c>
      <c r="C47" s="137">
        <v>1074</v>
      </c>
      <c r="D47" s="211">
        <f t="shared" si="6"/>
        <v>2.7455496659453422E-2</v>
      </c>
      <c r="E47" s="214">
        <f t="shared" si="7"/>
        <v>4.904109589041096</v>
      </c>
      <c r="F47" s="136">
        <v>106</v>
      </c>
      <c r="G47" s="137">
        <v>433</v>
      </c>
      <c r="H47" s="211">
        <f t="shared" si="8"/>
        <v>1.2277885118692837E-2</v>
      </c>
      <c r="I47" s="214">
        <f t="shared" si="9"/>
        <v>4.0849056603773581</v>
      </c>
      <c r="J47" s="216">
        <f t="shared" si="10"/>
        <v>206.60377358490564</v>
      </c>
      <c r="K47" s="139">
        <f t="shared" si="11"/>
        <v>248.03695150115473</v>
      </c>
    </row>
    <row r="48" spans="1:11" ht="15.6" customHeight="1" x14ac:dyDescent="0.2">
      <c r="A48" s="135" t="s">
        <v>107</v>
      </c>
      <c r="B48" s="136">
        <v>429</v>
      </c>
      <c r="C48" s="137">
        <v>1013</v>
      </c>
      <c r="D48" s="211">
        <f t="shared" si="6"/>
        <v>2.5896106253283351E-2</v>
      </c>
      <c r="E48" s="214">
        <f t="shared" si="7"/>
        <v>2.3613053613053614</v>
      </c>
      <c r="F48" s="136">
        <v>419</v>
      </c>
      <c r="G48" s="137">
        <v>1084</v>
      </c>
      <c r="H48" s="211">
        <f t="shared" si="8"/>
        <v>3.0737245886057828E-2</v>
      </c>
      <c r="I48" s="214">
        <f t="shared" si="9"/>
        <v>2.5871121718377088</v>
      </c>
      <c r="J48" s="216">
        <f t="shared" si="10"/>
        <v>102.38663484486874</v>
      </c>
      <c r="K48" s="139">
        <f t="shared" si="11"/>
        <v>93.45018450184503</v>
      </c>
    </row>
    <row r="49" spans="1:11" ht="15.6" customHeight="1" x14ac:dyDescent="0.2">
      <c r="A49" s="135" t="s">
        <v>69</v>
      </c>
      <c r="B49" s="136">
        <v>331</v>
      </c>
      <c r="C49" s="137">
        <v>945</v>
      </c>
      <c r="D49" s="211">
        <f t="shared" si="6"/>
        <v>2.4157769407060971E-2</v>
      </c>
      <c r="E49" s="214">
        <f t="shared" si="7"/>
        <v>2.8549848942598186</v>
      </c>
      <c r="F49" s="136">
        <v>335</v>
      </c>
      <c r="G49" s="137">
        <v>963</v>
      </c>
      <c r="H49" s="211">
        <f t="shared" si="8"/>
        <v>2.7306243347115945E-2</v>
      </c>
      <c r="I49" s="214">
        <f t="shared" si="9"/>
        <v>2.8746268656716416</v>
      </c>
      <c r="J49" s="216">
        <f t="shared" si="10"/>
        <v>98.805970149253724</v>
      </c>
      <c r="K49" s="139">
        <f t="shared" si="11"/>
        <v>98.130841121495322</v>
      </c>
    </row>
    <row r="50" spans="1:11" ht="15.6" customHeight="1" x14ac:dyDescent="0.2">
      <c r="A50" s="135" t="s">
        <v>59</v>
      </c>
      <c r="B50" s="136">
        <v>274</v>
      </c>
      <c r="C50" s="137">
        <v>732</v>
      </c>
      <c r="D50" s="211">
        <f t="shared" si="6"/>
        <v>1.8712684874040878E-2</v>
      </c>
      <c r="E50" s="214">
        <f t="shared" si="7"/>
        <v>2.6715328467153285</v>
      </c>
      <c r="F50" s="136">
        <v>467</v>
      </c>
      <c r="G50" s="137">
        <v>938</v>
      </c>
      <c r="H50" s="211">
        <f t="shared" si="8"/>
        <v>2.6597358525020515E-2</v>
      </c>
      <c r="I50" s="214">
        <f t="shared" si="9"/>
        <v>2.0085653104925054</v>
      </c>
      <c r="J50" s="216">
        <f t="shared" si="10"/>
        <v>58.672376873661669</v>
      </c>
      <c r="K50" s="139">
        <f t="shared" si="11"/>
        <v>78.038379530916842</v>
      </c>
    </row>
    <row r="51" spans="1:11" ht="15.6" customHeight="1" x14ac:dyDescent="0.2">
      <c r="A51" s="135" t="s">
        <v>88</v>
      </c>
      <c r="B51" s="136">
        <v>125</v>
      </c>
      <c r="C51" s="137">
        <v>715</v>
      </c>
      <c r="D51" s="211">
        <f t="shared" si="6"/>
        <v>1.8278100662485284E-2</v>
      </c>
      <c r="E51" s="214">
        <f t="shared" si="7"/>
        <v>5.72</v>
      </c>
      <c r="F51" s="136">
        <v>80</v>
      </c>
      <c r="G51" s="137">
        <v>318</v>
      </c>
      <c r="H51" s="211">
        <f t="shared" si="8"/>
        <v>9.0170149370538636E-3</v>
      </c>
      <c r="I51" s="214">
        <f t="shared" si="9"/>
        <v>3.9750000000000001</v>
      </c>
      <c r="J51" s="216">
        <f t="shared" si="10"/>
        <v>156.25</v>
      </c>
      <c r="K51" s="139">
        <f t="shared" si="11"/>
        <v>224.8427672955975</v>
      </c>
    </row>
    <row r="52" spans="1:11" ht="15.6" customHeight="1" x14ac:dyDescent="0.2">
      <c r="A52" s="135" t="s">
        <v>99</v>
      </c>
      <c r="B52" s="136">
        <v>214</v>
      </c>
      <c r="C52" s="137">
        <v>552</v>
      </c>
      <c r="D52" s="211">
        <f t="shared" si="6"/>
        <v>1.4111204986981646E-2</v>
      </c>
      <c r="E52" s="214">
        <f t="shared" si="7"/>
        <v>2.5794392523364484</v>
      </c>
      <c r="F52" s="136">
        <v>160</v>
      </c>
      <c r="G52" s="137">
        <v>523</v>
      </c>
      <c r="H52" s="211">
        <f t="shared" si="8"/>
        <v>1.4829870478236385E-2</v>
      </c>
      <c r="I52" s="214">
        <f t="shared" si="9"/>
        <v>3.2687499999999998</v>
      </c>
      <c r="J52" s="216">
        <f t="shared" si="10"/>
        <v>133.75</v>
      </c>
      <c r="K52" s="139">
        <f t="shared" si="11"/>
        <v>105.54493307839388</v>
      </c>
    </row>
    <row r="53" spans="1:11" ht="15.6" customHeight="1" x14ac:dyDescent="0.2">
      <c r="A53" s="135" t="s">
        <v>62</v>
      </c>
      <c r="B53" s="136">
        <v>186</v>
      </c>
      <c r="C53" s="137">
        <v>545</v>
      </c>
      <c r="D53" s="211">
        <f t="shared" si="6"/>
        <v>1.3932258546929343E-2</v>
      </c>
      <c r="E53" s="214">
        <f t="shared" si="7"/>
        <v>2.9301075268817205</v>
      </c>
      <c r="F53" s="136">
        <v>115</v>
      </c>
      <c r="G53" s="137">
        <v>426</v>
      </c>
      <c r="H53" s="211">
        <f t="shared" si="8"/>
        <v>1.2079397368506118E-2</v>
      </c>
      <c r="I53" s="214">
        <f t="shared" si="9"/>
        <v>3.7043478260869565</v>
      </c>
      <c r="J53" s="216">
        <f t="shared" si="10"/>
        <v>161.7391304347826</v>
      </c>
      <c r="K53" s="139">
        <f t="shared" si="11"/>
        <v>127.93427230046947</v>
      </c>
    </row>
    <row r="54" spans="1:11" ht="15.6" customHeight="1" x14ac:dyDescent="0.2">
      <c r="A54" s="135" t="s">
        <v>53</v>
      </c>
      <c r="B54" s="136">
        <v>234</v>
      </c>
      <c r="C54" s="137">
        <v>518</v>
      </c>
      <c r="D54" s="211">
        <f t="shared" si="6"/>
        <v>1.3242036563870458E-2</v>
      </c>
      <c r="E54" s="214">
        <f t="shared" si="7"/>
        <v>2.2136752136752138</v>
      </c>
      <c r="F54" s="136">
        <v>234</v>
      </c>
      <c r="G54" s="137">
        <v>623</v>
      </c>
      <c r="H54" s="211">
        <f t="shared" si="8"/>
        <v>1.7665409766618106E-2</v>
      </c>
      <c r="I54" s="214">
        <f t="shared" si="9"/>
        <v>2.6623931623931623</v>
      </c>
      <c r="J54" s="216">
        <f t="shared" si="10"/>
        <v>100</v>
      </c>
      <c r="K54" s="139">
        <f t="shared" si="11"/>
        <v>83.146067415730343</v>
      </c>
    </row>
    <row r="55" spans="1:11" ht="15.6" customHeight="1" x14ac:dyDescent="0.2">
      <c r="A55" s="135" t="s">
        <v>118</v>
      </c>
      <c r="B55" s="136">
        <v>466</v>
      </c>
      <c r="C55" s="137">
        <v>503</v>
      </c>
      <c r="D55" s="211">
        <f t="shared" si="6"/>
        <v>1.2858579906615522E-2</v>
      </c>
      <c r="E55" s="214">
        <f t="shared" si="7"/>
        <v>1.0793991416309012</v>
      </c>
      <c r="F55" s="136">
        <v>727</v>
      </c>
      <c r="G55" s="137">
        <v>750</v>
      </c>
      <c r="H55" s="211">
        <f t="shared" si="8"/>
        <v>2.1266544662862884E-2</v>
      </c>
      <c r="I55" s="214">
        <f t="shared" si="9"/>
        <v>1.0316368638239339</v>
      </c>
      <c r="J55" s="216">
        <f t="shared" si="10"/>
        <v>64.099037138927102</v>
      </c>
      <c r="K55" s="139">
        <f t="shared" si="11"/>
        <v>67.066666666666663</v>
      </c>
    </row>
    <row r="56" spans="1:11" ht="15.6" customHeight="1" x14ac:dyDescent="0.2">
      <c r="A56" s="135" t="s">
        <v>54</v>
      </c>
      <c r="B56" s="136">
        <v>184</v>
      </c>
      <c r="C56" s="137">
        <v>401</v>
      </c>
      <c r="D56" s="211">
        <f t="shared" si="6"/>
        <v>1.0251074637281957E-2</v>
      </c>
      <c r="E56" s="214">
        <f t="shared" si="7"/>
        <v>2.1793478260869565</v>
      </c>
      <c r="F56" s="136">
        <v>170</v>
      </c>
      <c r="G56" s="137">
        <v>320</v>
      </c>
      <c r="H56" s="211">
        <f t="shared" si="8"/>
        <v>9.0737257228214966E-3</v>
      </c>
      <c r="I56" s="214">
        <f t="shared" si="9"/>
        <v>1.8823529411764706</v>
      </c>
      <c r="J56" s="216">
        <f t="shared" si="10"/>
        <v>108.23529411764706</v>
      </c>
      <c r="K56" s="139">
        <f t="shared" si="11"/>
        <v>125.3125</v>
      </c>
    </row>
    <row r="57" spans="1:11" ht="15.6" customHeight="1" x14ac:dyDescent="0.2">
      <c r="A57" s="135" t="s">
        <v>105</v>
      </c>
      <c r="B57" s="136">
        <v>53</v>
      </c>
      <c r="C57" s="137">
        <v>380</v>
      </c>
      <c r="D57" s="211">
        <f t="shared" si="6"/>
        <v>9.7142353171250466E-3</v>
      </c>
      <c r="E57" s="214">
        <f t="shared" si="7"/>
        <v>7.1698113207547172</v>
      </c>
      <c r="F57" s="136">
        <v>59</v>
      </c>
      <c r="G57" s="137">
        <v>458</v>
      </c>
      <c r="H57" s="211">
        <f t="shared" si="8"/>
        <v>1.2986769940788269E-2</v>
      </c>
      <c r="I57" s="214">
        <f t="shared" si="9"/>
        <v>7.7627118644067794</v>
      </c>
      <c r="J57" s="216">
        <f t="shared" si="10"/>
        <v>89.830508474576277</v>
      </c>
      <c r="K57" s="139">
        <f t="shared" si="11"/>
        <v>82.969432314410483</v>
      </c>
    </row>
    <row r="58" spans="1:11" ht="15.6" customHeight="1" x14ac:dyDescent="0.2">
      <c r="A58" s="135" t="s">
        <v>117</v>
      </c>
      <c r="B58" s="136">
        <v>69</v>
      </c>
      <c r="C58" s="137">
        <v>379</v>
      </c>
      <c r="D58" s="211">
        <f t="shared" si="6"/>
        <v>9.6886715399747188E-3</v>
      </c>
      <c r="E58" s="214">
        <f t="shared" si="7"/>
        <v>5.4927536231884062</v>
      </c>
      <c r="F58" s="136">
        <v>103</v>
      </c>
      <c r="G58" s="137">
        <v>244</v>
      </c>
      <c r="H58" s="211">
        <f t="shared" si="8"/>
        <v>6.9187158636513915E-3</v>
      </c>
      <c r="I58" s="214">
        <f t="shared" si="9"/>
        <v>2.3689320388349513</v>
      </c>
      <c r="J58" s="216">
        <f t="shared" si="10"/>
        <v>66.990291262135926</v>
      </c>
      <c r="K58" s="139">
        <f t="shared" si="11"/>
        <v>155.32786885245901</v>
      </c>
    </row>
    <row r="59" spans="1:11" ht="15.6" customHeight="1" x14ac:dyDescent="0.2">
      <c r="A59" s="135" t="s">
        <v>79</v>
      </c>
      <c r="B59" s="136">
        <v>118</v>
      </c>
      <c r="C59" s="137">
        <v>350</v>
      </c>
      <c r="D59" s="211">
        <f t="shared" si="6"/>
        <v>8.9473220026151743E-3</v>
      </c>
      <c r="E59" s="214">
        <f t="shared" si="7"/>
        <v>2.9661016949152543</v>
      </c>
      <c r="F59" s="136">
        <v>109</v>
      </c>
      <c r="G59" s="137">
        <v>265</v>
      </c>
      <c r="H59" s="211">
        <f t="shared" si="8"/>
        <v>7.5141791142115527E-3</v>
      </c>
      <c r="I59" s="214">
        <f t="shared" si="9"/>
        <v>2.4311926605504586</v>
      </c>
      <c r="J59" s="216">
        <f t="shared" si="10"/>
        <v>108.25688073394495</v>
      </c>
      <c r="K59" s="139">
        <f t="shared" si="11"/>
        <v>132.0754716981132</v>
      </c>
    </row>
    <row r="60" spans="1:11" ht="15.6" customHeight="1" x14ac:dyDescent="0.2">
      <c r="A60" s="135" t="s">
        <v>70</v>
      </c>
      <c r="B60" s="136">
        <v>239</v>
      </c>
      <c r="C60" s="137">
        <v>347</v>
      </c>
      <c r="D60" s="211">
        <f t="shared" si="6"/>
        <v>8.8706306711641876E-3</v>
      </c>
      <c r="E60" s="214">
        <f t="shared" si="7"/>
        <v>1.4518828451882846</v>
      </c>
      <c r="F60" s="136">
        <v>231</v>
      </c>
      <c r="G60" s="137">
        <v>383</v>
      </c>
      <c r="H60" s="211">
        <f t="shared" si="8"/>
        <v>1.0860115474501979E-2</v>
      </c>
      <c r="I60" s="214">
        <f t="shared" si="9"/>
        <v>1.6580086580086579</v>
      </c>
      <c r="J60" s="216">
        <f t="shared" si="10"/>
        <v>103.46320346320346</v>
      </c>
      <c r="K60" s="139">
        <f t="shared" si="11"/>
        <v>90.600522193211489</v>
      </c>
    </row>
    <row r="61" spans="1:11" ht="15.6" customHeight="1" x14ac:dyDescent="0.2">
      <c r="A61" s="135" t="s">
        <v>74</v>
      </c>
      <c r="B61" s="136">
        <v>53</v>
      </c>
      <c r="C61" s="137">
        <v>300</v>
      </c>
      <c r="D61" s="211">
        <f t="shared" si="6"/>
        <v>7.6691331450987211E-3</v>
      </c>
      <c r="E61" s="214">
        <f t="shared" si="7"/>
        <v>5.6603773584905657</v>
      </c>
      <c r="F61" s="136">
        <v>30</v>
      </c>
      <c r="G61" s="137">
        <v>163</v>
      </c>
      <c r="H61" s="211">
        <f t="shared" si="8"/>
        <v>4.6219290400622004E-3</v>
      </c>
      <c r="I61" s="214">
        <f t="shared" si="9"/>
        <v>5.4333333333333336</v>
      </c>
      <c r="J61" s="216">
        <f t="shared" si="10"/>
        <v>176.66666666666666</v>
      </c>
      <c r="K61" s="139">
        <f t="shared" si="11"/>
        <v>184.04907975460122</v>
      </c>
    </row>
    <row r="62" spans="1:11" ht="15.6" customHeight="1" x14ac:dyDescent="0.2">
      <c r="A62" s="135" t="s">
        <v>167</v>
      </c>
      <c r="B62" s="136">
        <v>100</v>
      </c>
      <c r="C62" s="137">
        <v>277</v>
      </c>
      <c r="D62" s="211">
        <f t="shared" si="6"/>
        <v>7.0811662706411526E-3</v>
      </c>
      <c r="E62" s="214">
        <f t="shared" si="7"/>
        <v>2.77</v>
      </c>
      <c r="F62" s="136">
        <v>41</v>
      </c>
      <c r="G62" s="137">
        <v>132</v>
      </c>
      <c r="H62" s="211">
        <f t="shared" si="8"/>
        <v>3.7429118606638681E-3</v>
      </c>
      <c r="I62" s="214">
        <f t="shared" si="9"/>
        <v>3.2195121951219514</v>
      </c>
      <c r="J62" s="216">
        <f t="shared" si="10"/>
        <v>243.90243902439025</v>
      </c>
      <c r="K62" s="139">
        <f t="shared" si="11"/>
        <v>209.84848484848487</v>
      </c>
    </row>
    <row r="63" spans="1:11" s="19" customFormat="1" ht="15.6" customHeight="1" x14ac:dyDescent="0.2">
      <c r="A63" s="135" t="s">
        <v>141</v>
      </c>
      <c r="B63" s="136">
        <v>57</v>
      </c>
      <c r="C63" s="137">
        <v>247</v>
      </c>
      <c r="D63" s="211">
        <f t="shared" si="6"/>
        <v>6.3142529561312794E-3</v>
      </c>
      <c r="E63" s="214">
        <f t="shared" si="7"/>
        <v>4.333333333333333</v>
      </c>
      <c r="F63" s="136">
        <v>17</v>
      </c>
      <c r="G63" s="137">
        <v>64</v>
      </c>
      <c r="H63" s="211">
        <f t="shared" si="8"/>
        <v>1.8147451445642995E-3</v>
      </c>
      <c r="I63" s="214">
        <f t="shared" si="9"/>
        <v>3.7647058823529411</v>
      </c>
      <c r="J63" s="216">
        <f t="shared" si="10"/>
        <v>335.29411764705884</v>
      </c>
      <c r="K63" s="139">
        <f t="shared" si="11"/>
        <v>385.9375</v>
      </c>
    </row>
    <row r="64" spans="1:11" ht="15.6" customHeight="1" x14ac:dyDescent="0.2">
      <c r="A64" s="135" t="s">
        <v>61</v>
      </c>
      <c r="B64" s="136">
        <v>99</v>
      </c>
      <c r="C64" s="137">
        <v>238</v>
      </c>
      <c r="D64" s="211">
        <f t="shared" si="6"/>
        <v>6.0841789617783184E-3</v>
      </c>
      <c r="E64" s="214">
        <f t="shared" si="7"/>
        <v>2.404040404040404</v>
      </c>
      <c r="F64" s="136">
        <v>24</v>
      </c>
      <c r="G64" s="137">
        <v>52</v>
      </c>
      <c r="H64" s="211">
        <f t="shared" si="8"/>
        <v>1.4744804299584935E-3</v>
      </c>
      <c r="I64" s="214">
        <f t="shared" si="9"/>
        <v>2.1666666666666665</v>
      </c>
      <c r="J64" s="216">
        <f t="shared" si="10"/>
        <v>412.5</v>
      </c>
      <c r="K64" s="139">
        <f t="shared" si="11"/>
        <v>457.69230769230768</v>
      </c>
    </row>
    <row r="65" spans="1:11" ht="15.6" customHeight="1" x14ac:dyDescent="0.2">
      <c r="A65" s="135" t="s">
        <v>95</v>
      </c>
      <c r="B65" s="136">
        <v>41</v>
      </c>
      <c r="C65" s="137">
        <v>199</v>
      </c>
      <c r="D65" s="211">
        <f t="shared" si="6"/>
        <v>5.0871916529154852E-3</v>
      </c>
      <c r="E65" s="214">
        <f t="shared" si="7"/>
        <v>4.8536585365853657</v>
      </c>
      <c r="F65" s="136">
        <v>9</v>
      </c>
      <c r="G65" s="137">
        <v>51</v>
      </c>
      <c r="H65" s="211">
        <f t="shared" si="8"/>
        <v>1.4461250370746762E-3</v>
      </c>
      <c r="I65" s="214">
        <f t="shared" si="9"/>
        <v>5.666666666666667</v>
      </c>
      <c r="J65" s="216">
        <f t="shared" si="10"/>
        <v>455.55555555555554</v>
      </c>
      <c r="K65" s="139">
        <f t="shared" si="11"/>
        <v>390.19607843137254</v>
      </c>
    </row>
    <row r="66" spans="1:11" ht="15.6" customHeight="1" x14ac:dyDescent="0.2">
      <c r="A66" s="135" t="s">
        <v>64</v>
      </c>
      <c r="B66" s="136">
        <v>69</v>
      </c>
      <c r="C66" s="137">
        <v>196</v>
      </c>
      <c r="D66" s="211">
        <f t="shared" si="6"/>
        <v>5.0105003214644976E-3</v>
      </c>
      <c r="E66" s="214">
        <f t="shared" si="7"/>
        <v>2.8405797101449277</v>
      </c>
      <c r="F66" s="136">
        <v>71</v>
      </c>
      <c r="G66" s="137">
        <v>143</v>
      </c>
      <c r="H66" s="211">
        <f t="shared" si="8"/>
        <v>4.0548211823858565E-3</v>
      </c>
      <c r="I66" s="214">
        <f t="shared" si="9"/>
        <v>2.0140845070422535</v>
      </c>
      <c r="J66" s="216">
        <f t="shared" si="10"/>
        <v>97.183098591549296</v>
      </c>
      <c r="K66" s="139">
        <f t="shared" si="11"/>
        <v>137.06293706293707</v>
      </c>
    </row>
    <row r="67" spans="1:11" ht="15.6" customHeight="1" x14ac:dyDescent="0.2">
      <c r="A67" s="135" t="s">
        <v>96</v>
      </c>
      <c r="B67" s="136">
        <v>76</v>
      </c>
      <c r="C67" s="137">
        <v>193</v>
      </c>
      <c r="D67" s="211">
        <f t="shared" ref="D67:D98" si="12">IF($C$79&lt;&gt;0,C67/$C$79*100,0)</f>
        <v>4.9338089900135109E-3</v>
      </c>
      <c r="E67" s="214">
        <f t="shared" ref="E67:E77" si="13">IF(C67&lt;&gt;0,C67/B67,0)</f>
        <v>2.5394736842105261</v>
      </c>
      <c r="F67" s="136">
        <v>88</v>
      </c>
      <c r="G67" s="137">
        <v>180</v>
      </c>
      <c r="H67" s="211">
        <f t="shared" ref="H67:H98" si="14">IF($G$79&lt;&gt;0,G67/$G$79*100,0)</f>
        <v>5.1039707190870922E-3</v>
      </c>
      <c r="I67" s="214">
        <f t="shared" ref="I67:I77" si="15">IF(G67&lt;&gt;0,G67/F67,0)</f>
        <v>2.0454545454545454</v>
      </c>
      <c r="J67" s="216">
        <f t="shared" ref="J67:J77" si="16">IF(F67&lt;&gt;0,B67/F67*100,0)</f>
        <v>86.36363636363636</v>
      </c>
      <c r="K67" s="139">
        <f t="shared" ref="K67:K77" si="17">IF(G67&lt;&gt;0,C67/G67*100,0)</f>
        <v>107.22222222222221</v>
      </c>
    </row>
    <row r="68" spans="1:11" ht="15.6" customHeight="1" x14ac:dyDescent="0.2">
      <c r="A68" s="135" t="s">
        <v>71</v>
      </c>
      <c r="B68" s="136">
        <v>65</v>
      </c>
      <c r="C68" s="137">
        <v>185</v>
      </c>
      <c r="D68" s="211">
        <f t="shared" si="12"/>
        <v>4.7292987728108776E-3</v>
      </c>
      <c r="E68" s="214">
        <f t="shared" si="13"/>
        <v>2.8461538461538463</v>
      </c>
      <c r="F68" s="136">
        <v>52</v>
      </c>
      <c r="G68" s="137">
        <v>150</v>
      </c>
      <c r="H68" s="211">
        <f t="shared" si="14"/>
        <v>4.2533089325725772E-3</v>
      </c>
      <c r="I68" s="214">
        <f t="shared" si="15"/>
        <v>2.8846153846153846</v>
      </c>
      <c r="J68" s="216">
        <f t="shared" si="16"/>
        <v>125</v>
      </c>
      <c r="K68" s="139">
        <f t="shared" si="17"/>
        <v>123.33333333333334</v>
      </c>
    </row>
    <row r="69" spans="1:11" ht="15.6" customHeight="1" x14ac:dyDescent="0.2">
      <c r="A69" s="135" t="s">
        <v>86</v>
      </c>
      <c r="B69" s="136">
        <v>38</v>
      </c>
      <c r="C69" s="137">
        <v>166</v>
      </c>
      <c r="D69" s="211">
        <f t="shared" si="12"/>
        <v>4.2435870069546253E-3</v>
      </c>
      <c r="E69" s="214">
        <f t="shared" si="13"/>
        <v>4.3684210526315788</v>
      </c>
      <c r="F69" s="136">
        <v>13</v>
      </c>
      <c r="G69" s="137">
        <v>38</v>
      </c>
      <c r="H69" s="211">
        <f t="shared" si="14"/>
        <v>1.0775049295850528E-3</v>
      </c>
      <c r="I69" s="214">
        <f t="shared" si="15"/>
        <v>2.9230769230769229</v>
      </c>
      <c r="J69" s="216">
        <f t="shared" si="16"/>
        <v>292.30769230769226</v>
      </c>
      <c r="K69" s="139">
        <f t="shared" si="17"/>
        <v>436.84210526315786</v>
      </c>
    </row>
    <row r="70" spans="1:11" ht="15.6" customHeight="1" x14ac:dyDescent="0.2">
      <c r="A70" s="135" t="s">
        <v>78</v>
      </c>
      <c r="B70" s="136">
        <v>18</v>
      </c>
      <c r="C70" s="137">
        <v>90</v>
      </c>
      <c r="D70" s="211">
        <f t="shared" si="12"/>
        <v>2.3007399435296164E-3</v>
      </c>
      <c r="E70" s="214">
        <f t="shared" si="13"/>
        <v>5</v>
      </c>
      <c r="F70" s="136">
        <v>6</v>
      </c>
      <c r="G70" s="137">
        <v>25</v>
      </c>
      <c r="H70" s="211">
        <f t="shared" si="14"/>
        <v>7.088848220954295E-4</v>
      </c>
      <c r="I70" s="214">
        <f t="shared" si="15"/>
        <v>4.166666666666667</v>
      </c>
      <c r="J70" s="216">
        <f t="shared" si="16"/>
        <v>300</v>
      </c>
      <c r="K70" s="139">
        <f t="shared" si="17"/>
        <v>360</v>
      </c>
    </row>
    <row r="71" spans="1:11" ht="15.6" customHeight="1" x14ac:dyDescent="0.2">
      <c r="A71" s="135" t="s">
        <v>94</v>
      </c>
      <c r="B71" s="136">
        <v>23</v>
      </c>
      <c r="C71" s="137">
        <v>86</v>
      </c>
      <c r="D71" s="211">
        <f t="shared" si="12"/>
        <v>2.1984848349282998E-3</v>
      </c>
      <c r="E71" s="214">
        <f t="shared" si="13"/>
        <v>3.7391304347826089</v>
      </c>
      <c r="F71" s="136">
        <v>29</v>
      </c>
      <c r="G71" s="137">
        <v>74</v>
      </c>
      <c r="H71" s="211">
        <f t="shared" si="14"/>
        <v>2.0982990734024713E-3</v>
      </c>
      <c r="I71" s="214">
        <f t="shared" si="15"/>
        <v>2.5517241379310347</v>
      </c>
      <c r="J71" s="216">
        <f t="shared" si="16"/>
        <v>79.310344827586206</v>
      </c>
      <c r="K71" s="139">
        <f t="shared" si="17"/>
        <v>116.21621621621621</v>
      </c>
    </row>
    <row r="72" spans="1:11" ht="15.6" customHeight="1" x14ac:dyDescent="0.2">
      <c r="A72" s="135" t="s">
        <v>72</v>
      </c>
      <c r="B72" s="136">
        <v>23</v>
      </c>
      <c r="C72" s="137">
        <v>68</v>
      </c>
      <c r="D72" s="211">
        <f t="shared" si="12"/>
        <v>1.7383368462223767E-3</v>
      </c>
      <c r="E72" s="214">
        <f t="shared" si="13"/>
        <v>2.9565217391304346</v>
      </c>
      <c r="F72" s="136">
        <v>13</v>
      </c>
      <c r="G72" s="137">
        <v>30</v>
      </c>
      <c r="H72" s="211">
        <f t="shared" si="14"/>
        <v>8.5066178651451536E-4</v>
      </c>
      <c r="I72" s="214">
        <f t="shared" si="15"/>
        <v>2.3076923076923075</v>
      </c>
      <c r="J72" s="216">
        <f t="shared" si="16"/>
        <v>176.92307692307691</v>
      </c>
      <c r="K72" s="139">
        <f t="shared" si="17"/>
        <v>226.66666666666666</v>
      </c>
    </row>
    <row r="73" spans="1:11" ht="15.6" customHeight="1" x14ac:dyDescent="0.2">
      <c r="A73" s="135" t="s">
        <v>119</v>
      </c>
      <c r="B73" s="136">
        <v>9</v>
      </c>
      <c r="C73" s="137">
        <v>31</v>
      </c>
      <c r="D73" s="211">
        <f t="shared" si="12"/>
        <v>7.9247709166020111E-4</v>
      </c>
      <c r="E73" s="214">
        <f t="shared" si="13"/>
        <v>3.4444444444444446</v>
      </c>
      <c r="F73" s="136">
        <v>11</v>
      </c>
      <c r="G73" s="137">
        <v>55</v>
      </c>
      <c r="H73" s="211">
        <f t="shared" si="14"/>
        <v>1.559546608609945E-3</v>
      </c>
      <c r="I73" s="214">
        <f t="shared" si="15"/>
        <v>5</v>
      </c>
      <c r="J73" s="216">
        <f t="shared" si="16"/>
        <v>81.818181818181827</v>
      </c>
      <c r="K73" s="139">
        <f t="shared" si="17"/>
        <v>56.36363636363636</v>
      </c>
    </row>
    <row r="74" spans="1:11" ht="15.6" customHeight="1" x14ac:dyDescent="0.2">
      <c r="A74" s="135" t="s">
        <v>92</v>
      </c>
      <c r="B74" s="136">
        <v>12</v>
      </c>
      <c r="C74" s="137">
        <v>24</v>
      </c>
      <c r="D74" s="211">
        <f t="shared" si="12"/>
        <v>6.1353065160789767E-4</v>
      </c>
      <c r="E74" s="214">
        <f t="shared" si="13"/>
        <v>2</v>
      </c>
      <c r="F74" s="136">
        <v>1</v>
      </c>
      <c r="G74" s="137">
        <v>1</v>
      </c>
      <c r="H74" s="211">
        <f t="shared" si="14"/>
        <v>2.835539288381718E-5</v>
      </c>
      <c r="I74" s="214">
        <f t="shared" si="15"/>
        <v>1</v>
      </c>
      <c r="J74" s="216">
        <f t="shared" si="16"/>
        <v>1200</v>
      </c>
      <c r="K74" s="139">
        <f t="shared" si="17"/>
        <v>2400</v>
      </c>
    </row>
    <row r="75" spans="1:11" ht="15.6" customHeight="1" x14ac:dyDescent="0.2">
      <c r="A75" s="135" t="s">
        <v>101</v>
      </c>
      <c r="B75" s="136">
        <v>7</v>
      </c>
      <c r="C75" s="137">
        <v>12</v>
      </c>
      <c r="D75" s="211">
        <f t="shared" si="12"/>
        <v>3.0676532580394884E-4</v>
      </c>
      <c r="E75" s="214">
        <f t="shared" si="13"/>
        <v>1.7142857142857142</v>
      </c>
      <c r="F75" s="136">
        <v>0</v>
      </c>
      <c r="G75" s="137">
        <v>0</v>
      </c>
      <c r="H75" s="211">
        <f t="shared" si="14"/>
        <v>0</v>
      </c>
      <c r="I75" s="214">
        <f t="shared" si="15"/>
        <v>0</v>
      </c>
      <c r="J75" s="216">
        <f t="shared" si="16"/>
        <v>0</v>
      </c>
      <c r="K75" s="139">
        <f t="shared" si="17"/>
        <v>0</v>
      </c>
    </row>
    <row r="76" spans="1:11" ht="15.6" customHeight="1" x14ac:dyDescent="0.2">
      <c r="A76" s="135" t="s">
        <v>81</v>
      </c>
      <c r="B76" s="136">
        <v>2</v>
      </c>
      <c r="C76" s="137">
        <v>5</v>
      </c>
      <c r="D76" s="211">
        <f t="shared" si="12"/>
        <v>1.2781888575164537E-4</v>
      </c>
      <c r="E76" s="214">
        <f t="shared" si="13"/>
        <v>2.5</v>
      </c>
      <c r="F76" s="136">
        <v>13</v>
      </c>
      <c r="G76" s="137">
        <v>22</v>
      </c>
      <c r="H76" s="211">
        <f t="shared" si="14"/>
        <v>6.2381864344397795E-4</v>
      </c>
      <c r="I76" s="214">
        <f t="shared" si="15"/>
        <v>1.6923076923076923</v>
      </c>
      <c r="J76" s="216">
        <f t="shared" si="16"/>
        <v>15.384615384615385</v>
      </c>
      <c r="K76" s="139">
        <f t="shared" si="17"/>
        <v>22.727272727272727</v>
      </c>
    </row>
    <row r="77" spans="1:11" ht="15.6" customHeight="1" thickBot="1" x14ac:dyDescent="0.25">
      <c r="A77" s="141" t="s">
        <v>142</v>
      </c>
      <c r="B77" s="213"/>
      <c r="C77" s="143"/>
      <c r="D77" s="212">
        <f t="shared" si="12"/>
        <v>0</v>
      </c>
      <c r="E77" s="215">
        <f t="shared" si="13"/>
        <v>0</v>
      </c>
      <c r="F77" s="142">
        <v>51</v>
      </c>
      <c r="G77" s="143">
        <v>860</v>
      </c>
      <c r="H77" s="212">
        <f t="shared" si="14"/>
        <v>2.4385637880082776E-2</v>
      </c>
      <c r="I77" s="215">
        <f t="shared" si="15"/>
        <v>16.862745098039216</v>
      </c>
      <c r="J77" s="217">
        <f t="shared" si="16"/>
        <v>0</v>
      </c>
      <c r="K77" s="144">
        <f t="shared" si="17"/>
        <v>0</v>
      </c>
    </row>
    <row r="78" spans="1:11" ht="7.5" customHeight="1" thickTop="1" thickBot="1" x14ac:dyDescent="0.25">
      <c r="A78" s="145"/>
      <c r="B78" s="146"/>
      <c r="C78" s="146"/>
      <c r="D78" s="147"/>
      <c r="E78" s="147"/>
      <c r="F78" s="146"/>
      <c r="G78" s="146"/>
      <c r="H78" s="147"/>
      <c r="I78" s="147"/>
      <c r="J78" s="146"/>
      <c r="K78" s="148"/>
    </row>
    <row r="79" spans="1:11" ht="17.100000000000001" customHeight="1" thickTop="1" x14ac:dyDescent="0.2">
      <c r="A79" s="149" t="s">
        <v>123</v>
      </c>
      <c r="B79" s="150">
        <f>SUM(B3:B77)</f>
        <v>624753</v>
      </c>
      <c r="C79" s="151">
        <f>SUM(C3:C77)</f>
        <v>3911785</v>
      </c>
      <c r="D79" s="151">
        <f>IF($C$81&lt;&gt;0,C79/$C$81*100,0)</f>
        <v>93.638167214594944</v>
      </c>
      <c r="E79" s="220">
        <f t="shared" ref="E79:E80" si="18">IF(C79&lt;&gt;0,C79/B79,0)</f>
        <v>6.2613304778048287</v>
      </c>
      <c r="F79" s="150">
        <f>SUM(F3:F77)</f>
        <v>544293</v>
      </c>
      <c r="G79" s="151">
        <f>SUM(G3:G77)</f>
        <v>3526666</v>
      </c>
      <c r="H79" s="151">
        <f>IF($G$81&lt;&gt;0,G79/$G$81*100,0)</f>
        <v>92.546530226113617</v>
      </c>
      <c r="I79" s="220">
        <f t="shared" ref="I79:I81" si="19">IF(G79&lt;&gt;0,G79/F79,0)</f>
        <v>6.4793521136593712</v>
      </c>
      <c r="J79" s="218">
        <f t="shared" ref="J79:K81" si="20">IF(F79&lt;&gt;0,B79/F79*100,0)</f>
        <v>114.78247928964731</v>
      </c>
      <c r="K79" s="152">
        <f t="shared" si="20"/>
        <v>110.92020055202279</v>
      </c>
    </row>
    <row r="80" spans="1:11" ht="17.100000000000001" customHeight="1" thickBot="1" x14ac:dyDescent="0.25">
      <c r="A80" s="153" t="s">
        <v>124</v>
      </c>
      <c r="B80" s="154">
        <v>49280</v>
      </c>
      <c r="C80" s="155">
        <v>265769</v>
      </c>
      <c r="D80" s="155">
        <f>IF($C$81&lt;&gt;0,C80/$C$81*100,0)</f>
        <v>6.3618327854050483</v>
      </c>
      <c r="E80" s="221">
        <f t="shared" si="18"/>
        <v>5.3930397727272723</v>
      </c>
      <c r="F80" s="154">
        <v>46985</v>
      </c>
      <c r="G80" s="155">
        <v>284029</v>
      </c>
      <c r="H80" s="155">
        <f>IF($G$81&lt;&gt;0,G80/$G$81*100,0)</f>
        <v>7.4534697738863915</v>
      </c>
      <c r="I80" s="221">
        <f t="shared" si="19"/>
        <v>6.0450994998403749</v>
      </c>
      <c r="J80" s="219">
        <f t="shared" si="20"/>
        <v>104.88453761838885</v>
      </c>
      <c r="K80" s="156">
        <f t="shared" si="20"/>
        <v>93.571079009537755</v>
      </c>
    </row>
    <row r="81" spans="1:11" ht="17.100000000000001" customHeight="1" thickTop="1" thickBot="1" x14ac:dyDescent="0.25">
      <c r="A81" s="153" t="s">
        <v>132</v>
      </c>
      <c r="B81" s="154">
        <f t="shared" ref="B81:H81" si="21">SUM(B79:B80)</f>
        <v>674033</v>
      </c>
      <c r="C81" s="155">
        <f t="shared" si="21"/>
        <v>4177554</v>
      </c>
      <c r="D81" s="155">
        <f t="shared" si="21"/>
        <v>99.999999999999986</v>
      </c>
      <c r="E81" s="221">
        <f>IF(C81&lt;&gt;0,C81/B81,0)</f>
        <v>6.1978478798515804</v>
      </c>
      <c r="F81" s="154">
        <f>SUM(F79:F80)</f>
        <v>591278</v>
      </c>
      <c r="G81" s="155">
        <f>SUM(G79:G80)</f>
        <v>3810695</v>
      </c>
      <c r="H81" s="155">
        <f t="shared" si="21"/>
        <v>100.00000000000001</v>
      </c>
      <c r="I81" s="221">
        <f t="shared" si="19"/>
        <v>6.4448448952945991</v>
      </c>
      <c r="J81" s="219">
        <f t="shared" si="20"/>
        <v>113.99595452562077</v>
      </c>
      <c r="K81" s="156">
        <f t="shared" si="20"/>
        <v>109.62708902181886</v>
      </c>
    </row>
    <row r="82" spans="1:11" ht="13.5" thickTop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6.5" x14ac:dyDescent="0.3">
      <c r="B83" s="9"/>
      <c r="C83" s="9"/>
      <c r="D83" s="9"/>
      <c r="E83" s="9"/>
      <c r="F83" s="9"/>
      <c r="G83" s="222"/>
      <c r="H83" s="223"/>
      <c r="I83" s="9"/>
      <c r="J83" s="9"/>
      <c r="K83" s="9"/>
    </row>
    <row r="84" spans="1:1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x14ac:dyDescent="0.2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x14ac:dyDescent="0.2">
      <c r="B230" s="9"/>
      <c r="C230" s="9"/>
      <c r="D230" s="9"/>
      <c r="E230" s="9"/>
      <c r="F230" s="9"/>
      <c r="G230" s="9"/>
      <c r="H230" s="9"/>
      <c r="I230" s="9"/>
      <c r="J230" s="9"/>
      <c r="K230" s="9"/>
    </row>
  </sheetData>
  <sortState ref="A3:K77">
    <sortCondition descending="1" ref="C2"/>
  </sortState>
  <mergeCells count="1">
    <mergeCell ref="A1:A2"/>
  </mergeCells>
  <pageMargins left="0.82677165354330717" right="0.82677165354330717" top="0.74803149606299213" bottom="0.35433070866141736" header="0.11811023622047245" footer="0.31496062992125984"/>
  <pageSetup paperSize="9" scale="52" orientation="portrait" horizontalDpi="300" verticalDpi="300" r:id="rId1"/>
  <headerFooter>
    <oddHeader>&amp;C&amp;"Verdana,Regular"TURISTIČKA ZAJEDNICA KVARNERA
&amp;"Verdana,Bold"KOMERCIJALNI turistički promet&amp;"Verdana,Regular" na Kvarneru po zemljama pripadnosti 
u &amp;"Verdana,Bold"srpnju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4</oddFooter>
  </headerFooter>
  <ignoredErrors>
    <ignoredError sqref="E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G19"/>
  <sheetViews>
    <sheetView view="pageLayout" zoomScaleNormal="100" zoomScaleSheetLayoutView="110" workbookViewId="0">
      <selection activeCell="D5" sqref="D5"/>
    </sheetView>
  </sheetViews>
  <sheetFormatPr defaultColWidth="3.140625" defaultRowHeight="12.75" x14ac:dyDescent="0.2"/>
  <cols>
    <col min="1" max="1" width="22.42578125" style="7" customWidth="1"/>
    <col min="2" max="2" width="16.28515625" style="7" customWidth="1"/>
    <col min="3" max="3" width="11.28515625" style="7" customWidth="1"/>
    <col min="4" max="4" width="16.28515625" style="7" customWidth="1"/>
    <col min="5" max="5" width="11.28515625" style="7" customWidth="1"/>
    <col min="6" max="6" width="14.140625" style="7" customWidth="1"/>
    <col min="7" max="7" width="14.85546875" style="7" customWidth="1"/>
    <col min="8" max="16384" width="3.140625" style="7"/>
  </cols>
  <sheetData>
    <row r="1" spans="1:7" s="18" customFormat="1" ht="27" customHeight="1" thickTop="1" x14ac:dyDescent="0.25">
      <c r="A1" s="300" t="s">
        <v>125</v>
      </c>
      <c r="B1" s="303" t="s">
        <v>134</v>
      </c>
      <c r="C1" s="304"/>
      <c r="D1" s="303" t="s">
        <v>1</v>
      </c>
      <c r="E1" s="304"/>
      <c r="F1" s="306" t="s">
        <v>154</v>
      </c>
      <c r="G1" s="308" t="s">
        <v>143</v>
      </c>
    </row>
    <row r="2" spans="1:7" s="18" customFormat="1" ht="30.75" customHeight="1" thickBot="1" x14ac:dyDescent="0.3">
      <c r="A2" s="302"/>
      <c r="B2" s="236" t="s">
        <v>50</v>
      </c>
      <c r="C2" s="237" t="s">
        <v>168</v>
      </c>
      <c r="D2" s="236" t="s">
        <v>50</v>
      </c>
      <c r="E2" s="237" t="s">
        <v>168</v>
      </c>
      <c r="F2" s="307"/>
      <c r="G2" s="309"/>
    </row>
    <row r="3" spans="1:7" s="16" customFormat="1" ht="17.100000000000001" customHeight="1" thickTop="1" x14ac:dyDescent="0.25">
      <c r="A3" s="135" t="s">
        <v>126</v>
      </c>
      <c r="B3" s="173">
        <v>162343</v>
      </c>
      <c r="C3" s="243">
        <f>IF($B$8&lt;&gt;0,B3/$B$8*100,0)</f>
        <v>24.085319264783774</v>
      </c>
      <c r="D3" s="174">
        <v>160376</v>
      </c>
      <c r="E3" s="243">
        <f>IF($D$8&lt;&gt;0,D3/$D$8*100,0)</f>
        <v>27.123620361319041</v>
      </c>
      <c r="F3" s="174">
        <f>IF(D3&lt;&gt;0,(B3/D3)*100,0)</f>
        <v>101.22649274205617</v>
      </c>
      <c r="G3" s="183">
        <f>C3-E3</f>
        <v>-3.0383010965352675</v>
      </c>
    </row>
    <row r="4" spans="1:7" s="16" customFormat="1" ht="17.100000000000001" customHeight="1" x14ac:dyDescent="0.25">
      <c r="A4" s="135" t="s">
        <v>127</v>
      </c>
      <c r="B4" s="175">
        <v>342344</v>
      </c>
      <c r="C4" s="243">
        <f t="shared" ref="C4:C6" si="0">IF($B$8&lt;&gt;0,B4/$B$8*100,0)</f>
        <v>50.790391568365344</v>
      </c>
      <c r="D4" s="176">
        <v>266546</v>
      </c>
      <c r="E4" s="243">
        <f t="shared" ref="E4:E6" si="1">IF($D$8&lt;&gt;0,D4/$D$8*100,0)</f>
        <v>45.07964104871143</v>
      </c>
      <c r="F4" s="176">
        <f t="shared" ref="F4:F8" si="2">IF(D4&lt;&gt;0,(B4/D4)*100,0)</f>
        <v>128.43711779580261</v>
      </c>
      <c r="G4" s="184">
        <f>C4-E4</f>
        <v>5.7107505196539137</v>
      </c>
    </row>
    <row r="5" spans="1:7" s="16" customFormat="1" ht="17.100000000000001" customHeight="1" x14ac:dyDescent="0.25">
      <c r="A5" s="135" t="s">
        <v>128</v>
      </c>
      <c r="B5" s="175">
        <v>156257</v>
      </c>
      <c r="C5" s="243">
        <f t="shared" si="0"/>
        <v>23.182396114136843</v>
      </c>
      <c r="D5" s="176">
        <v>149278</v>
      </c>
      <c r="E5" s="243">
        <f t="shared" si="1"/>
        <v>25.246669079519279</v>
      </c>
      <c r="F5" s="176">
        <f t="shared" si="2"/>
        <v>104.6751698173877</v>
      </c>
      <c r="G5" s="184">
        <f>C5-E5</f>
        <v>-2.0642729653824361</v>
      </c>
    </row>
    <row r="6" spans="1:7" s="16" customFormat="1" ht="17.100000000000001" customHeight="1" thickBot="1" x14ac:dyDescent="0.3">
      <c r="A6" s="141" t="s">
        <v>157</v>
      </c>
      <c r="B6" s="181">
        <v>13089</v>
      </c>
      <c r="C6" s="244">
        <f t="shared" si="0"/>
        <v>1.9418930527140363</v>
      </c>
      <c r="D6" s="182">
        <v>15078</v>
      </c>
      <c r="E6" s="244">
        <f t="shared" si="1"/>
        <v>2.5500695104502453</v>
      </c>
      <c r="F6" s="182">
        <f t="shared" si="2"/>
        <v>86.80859530441704</v>
      </c>
      <c r="G6" s="185">
        <f>C6-E6</f>
        <v>-0.60817645773620899</v>
      </c>
    </row>
    <row r="7" spans="1:7" s="12" customFormat="1" ht="7.5" customHeight="1" thickTop="1" thickBot="1" x14ac:dyDescent="0.25">
      <c r="A7" s="145"/>
      <c r="B7" s="146"/>
      <c r="C7" s="146"/>
      <c r="D7" s="146"/>
      <c r="E7" s="147"/>
    </row>
    <row r="8" spans="1:7" ht="33.950000000000003" customHeight="1" thickTop="1" thickBot="1" x14ac:dyDescent="0.25">
      <c r="A8" s="172" t="s">
        <v>153</v>
      </c>
      <c r="B8" s="170">
        <f>SUM(B3:B6)</f>
        <v>674033</v>
      </c>
      <c r="C8" s="186">
        <f>SUM(C3:C6)</f>
        <v>99.999999999999986</v>
      </c>
      <c r="D8" s="171">
        <f>SUM(D3:D6)</f>
        <v>591278</v>
      </c>
      <c r="E8" s="186">
        <f>SUM(E3:E6)</f>
        <v>100</v>
      </c>
      <c r="F8" s="171">
        <f t="shared" si="2"/>
        <v>113.99595452562077</v>
      </c>
      <c r="G8" s="186" t="s">
        <v>130</v>
      </c>
    </row>
    <row r="9" spans="1:7" s="2" customFormat="1" ht="33.950000000000003" customHeight="1" thickTop="1" thickBot="1" x14ac:dyDescent="0.25">
      <c r="A9" s="177"/>
      <c r="B9" s="178"/>
      <c r="C9" s="179"/>
      <c r="D9" s="178"/>
      <c r="E9" s="179"/>
      <c r="F9" s="179"/>
      <c r="G9" s="180"/>
    </row>
    <row r="10" spans="1:7" s="18" customFormat="1" ht="27" customHeight="1" thickTop="1" x14ac:dyDescent="0.25">
      <c r="A10" s="300" t="s">
        <v>125</v>
      </c>
      <c r="B10" s="303" t="s">
        <v>134</v>
      </c>
      <c r="C10" s="304"/>
      <c r="D10" s="305" t="s">
        <v>1</v>
      </c>
      <c r="E10" s="304"/>
      <c r="F10" s="306" t="s">
        <v>155</v>
      </c>
      <c r="G10" s="308" t="s">
        <v>143</v>
      </c>
    </row>
    <row r="11" spans="1:7" s="18" customFormat="1" ht="30.75" customHeight="1" thickBot="1" x14ac:dyDescent="0.3">
      <c r="A11" s="302"/>
      <c r="B11" s="236" t="s">
        <v>51</v>
      </c>
      <c r="C11" s="237" t="s">
        <v>168</v>
      </c>
      <c r="D11" s="236" t="s">
        <v>51</v>
      </c>
      <c r="E11" s="237" t="s">
        <v>168</v>
      </c>
      <c r="F11" s="307"/>
      <c r="G11" s="309"/>
    </row>
    <row r="12" spans="1:7" s="16" customFormat="1" ht="17.100000000000001" customHeight="1" thickTop="1" x14ac:dyDescent="0.25">
      <c r="A12" s="135" t="s">
        <v>126</v>
      </c>
      <c r="B12" s="173">
        <v>774125</v>
      </c>
      <c r="C12" s="243">
        <f>IF($B$17&lt;&gt;0,B12/$B$17*100,0)</f>
        <v>18.530580334808359</v>
      </c>
      <c r="D12" s="187">
        <v>777211</v>
      </c>
      <c r="E12" s="243">
        <f>IF($D$17&lt;&gt;0,D12/$D$17*100,0)</f>
        <v>20.395518402811035</v>
      </c>
      <c r="F12" s="174">
        <f>IF(D12&lt;&gt;0,(B12/D12)*100,0)</f>
        <v>99.602939227571412</v>
      </c>
      <c r="G12" s="183">
        <f>C12-E12</f>
        <v>-1.8649380680026759</v>
      </c>
    </row>
    <row r="13" spans="1:7" s="16" customFormat="1" ht="17.100000000000001" customHeight="1" x14ac:dyDescent="0.25">
      <c r="A13" s="135" t="s">
        <v>127</v>
      </c>
      <c r="B13" s="175">
        <v>2267472</v>
      </c>
      <c r="C13" s="243">
        <f>IF($B$17&lt;&gt;0,B13/$B$17*100,0)</f>
        <v>54.277503055615796</v>
      </c>
      <c r="D13" s="188">
        <v>1882484</v>
      </c>
      <c r="E13" s="243">
        <f>IF($D$17&lt;&gt;0,D13/$D$17*100,0)</f>
        <v>49.400017582094605</v>
      </c>
      <c r="F13" s="176">
        <f t="shared" ref="F13:F15" si="3">IF(D13&lt;&gt;0,(B13/D13)*100,0)</f>
        <v>120.45106359469722</v>
      </c>
      <c r="G13" s="184">
        <f>C13-E13</f>
        <v>4.8774854735211903</v>
      </c>
    </row>
    <row r="14" spans="1:7" s="16" customFormat="1" ht="17.100000000000001" customHeight="1" x14ac:dyDescent="0.25">
      <c r="A14" s="135" t="s">
        <v>128</v>
      </c>
      <c r="B14" s="175">
        <v>1062320</v>
      </c>
      <c r="C14" s="243">
        <f>IF($B$17&lt;&gt;0,B14/$B$17*100,0)</f>
        <v>25.42923442761003</v>
      </c>
      <c r="D14" s="188">
        <v>1040323</v>
      </c>
      <c r="E14" s="243">
        <f>IF($D$17&lt;&gt;0,D14/$D$17*100,0)</f>
        <v>27.300085679908783</v>
      </c>
      <c r="F14" s="176">
        <f t="shared" si="3"/>
        <v>102.11443945774535</v>
      </c>
      <c r="G14" s="184">
        <f>C14-E14</f>
        <v>-1.8708512522987526</v>
      </c>
    </row>
    <row r="15" spans="1:7" s="16" customFormat="1" ht="17.100000000000001" customHeight="1" thickBot="1" x14ac:dyDescent="0.3">
      <c r="A15" s="141" t="s">
        <v>157</v>
      </c>
      <c r="B15" s="181">
        <v>73637</v>
      </c>
      <c r="C15" s="244">
        <f>IF($B$17&lt;&gt;0,B15/$B$17*100,0)</f>
        <v>1.7626821819658107</v>
      </c>
      <c r="D15" s="189">
        <v>110677</v>
      </c>
      <c r="E15" s="244">
        <f>IF($D$17&lt;&gt;0,D15/$D$17*100,0)</f>
        <v>2.9043783351855765</v>
      </c>
      <c r="F15" s="182">
        <f t="shared" si="3"/>
        <v>66.533245389737701</v>
      </c>
      <c r="G15" s="185">
        <f>C15-E15</f>
        <v>-1.1416961532197658</v>
      </c>
    </row>
    <row r="16" spans="1:7" s="12" customFormat="1" ht="7.5" customHeight="1" thickTop="1" thickBot="1" x14ac:dyDescent="0.25">
      <c r="A16" s="145"/>
      <c r="B16" s="146"/>
      <c r="C16" s="146"/>
      <c r="D16" s="146"/>
      <c r="E16" s="147"/>
    </row>
    <row r="17" spans="1:7" ht="33.950000000000003" customHeight="1" thickTop="1" thickBot="1" x14ac:dyDescent="0.25">
      <c r="A17" s="172" t="s">
        <v>129</v>
      </c>
      <c r="B17" s="170">
        <f>SUM(B12:B15)</f>
        <v>4177554</v>
      </c>
      <c r="C17" s="186">
        <f>SUM(C12:C15)</f>
        <v>100</v>
      </c>
      <c r="D17" s="171">
        <f>SUM(D12:D15)</f>
        <v>3810695</v>
      </c>
      <c r="E17" s="186">
        <f>SUM(E12:E15)</f>
        <v>100</v>
      </c>
      <c r="F17" s="171">
        <f>IF(D17&lt;&gt;0,(B17/D17)*100,0)</f>
        <v>109.62708902181886</v>
      </c>
      <c r="G17" s="186" t="s">
        <v>130</v>
      </c>
    </row>
    <row r="18" spans="1:7" ht="13.5" thickTop="1" x14ac:dyDescent="0.2"/>
    <row r="19" spans="1:7" x14ac:dyDescent="0.2">
      <c r="D19" s="8"/>
    </row>
  </sheetData>
  <mergeCells count="10">
    <mergeCell ref="A1:A2"/>
    <mergeCell ref="B1:C1"/>
    <mergeCell ref="D1:E1"/>
    <mergeCell ref="F1:F2"/>
    <mergeCell ref="G1:G2"/>
    <mergeCell ref="A10:A11"/>
    <mergeCell ref="B10:C10"/>
    <mergeCell ref="D10:E10"/>
    <mergeCell ref="F10:F11"/>
    <mergeCell ref="G10:G11"/>
  </mergeCells>
  <pageMargins left="2.5590551181102366" right="1.4960629921259843" top="1.6141732283464567" bottom="0.78740157480314965" header="0.31496062992125984" footer="0.15748031496062992"/>
  <pageSetup paperSize="9" scale="91" orientation="landscape" horizontalDpi="4294967295" r:id="rId1"/>
  <headerFooter>
    <oddHeader>&amp;C&amp;"Verdana,Regular"TURISTIČKA ZAJEDNICA KVARNERA
&amp;"Verdana,Bold"KOMERCIJALNI turistički promet&amp;"Verdana,Regular" na Kvarneru po vrstama smještaja
u&amp;"Verdana,Bold" 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157"/>
  <sheetViews>
    <sheetView view="pageLayout" zoomScaleNormal="100" zoomScaleSheetLayoutView="100" workbookViewId="0">
      <selection activeCell="B2" sqref="B2:E2"/>
    </sheetView>
  </sheetViews>
  <sheetFormatPr defaultRowHeight="12.75" x14ac:dyDescent="0.2"/>
  <cols>
    <col min="1" max="1" width="35.42578125" style="17" customWidth="1"/>
    <col min="2" max="2" width="17.42578125" style="7" customWidth="1"/>
    <col min="3" max="5" width="16.140625" style="7" customWidth="1"/>
    <col min="6" max="16384" width="9.140625" style="12"/>
  </cols>
  <sheetData>
    <row r="1" spans="1:7" s="16" customFormat="1" ht="20.25" customHeight="1" thickTop="1" x14ac:dyDescent="0.25">
      <c r="A1" s="300" t="s">
        <v>144</v>
      </c>
      <c r="B1" s="131" t="s">
        <v>134</v>
      </c>
      <c r="C1" s="132"/>
      <c r="D1" s="157"/>
      <c r="E1" s="133"/>
    </row>
    <row r="2" spans="1:7" s="16" customFormat="1" ht="31.5" customHeight="1" thickBot="1" x14ac:dyDescent="0.3">
      <c r="A2" s="301"/>
      <c r="B2" s="230" t="s">
        <v>50</v>
      </c>
      <c r="C2" s="231" t="s">
        <v>51</v>
      </c>
      <c r="D2" s="238" t="s">
        <v>169</v>
      </c>
      <c r="E2" s="237" t="s">
        <v>150</v>
      </c>
    </row>
    <row r="3" spans="1:7" s="7" customFormat="1" ht="18.75" customHeight="1" thickTop="1" x14ac:dyDescent="0.2">
      <c r="A3" s="135" t="s">
        <v>145</v>
      </c>
      <c r="B3" s="136">
        <v>174943</v>
      </c>
      <c r="C3" s="137">
        <v>1207975</v>
      </c>
      <c r="D3" s="245">
        <f>IF($C$8&lt;&gt;0,C3/$C$8*100,0)</f>
        <v>28.91584405611513</v>
      </c>
      <c r="E3" s="224">
        <f>IF($B3&lt;&gt;0,$C3/$B3,0)</f>
        <v>6.9049633309134979</v>
      </c>
      <c r="F3" s="134"/>
      <c r="G3" s="9"/>
    </row>
    <row r="4" spans="1:7" s="7" customFormat="1" ht="18.75" customHeight="1" x14ac:dyDescent="0.2">
      <c r="A4" s="135" t="s">
        <v>146</v>
      </c>
      <c r="B4" s="136">
        <v>98279</v>
      </c>
      <c r="C4" s="137">
        <v>487874</v>
      </c>
      <c r="D4" s="245">
        <f>IF($C$8&lt;&gt;0,C4/$C$8*100,0)</f>
        <v>11.678460649461384</v>
      </c>
      <c r="E4" s="224">
        <f>IF($B4&lt;&gt;0,$C4/$B4,0)</f>
        <v>4.9641734246380205</v>
      </c>
      <c r="F4" s="134"/>
      <c r="G4" s="9"/>
    </row>
    <row r="5" spans="1:7" ht="15.6" customHeight="1" x14ac:dyDescent="0.2">
      <c r="A5" s="135" t="s">
        <v>147</v>
      </c>
      <c r="B5" s="138">
        <v>316492</v>
      </c>
      <c r="C5" s="140">
        <v>1908634</v>
      </c>
      <c r="D5" s="245">
        <f>IF($C$8&lt;&gt;0,C5/$C$8*100,0)</f>
        <v>45.687835513317118</v>
      </c>
      <c r="E5" s="224">
        <f>IF($B5&lt;&gt;0,$C5/$B5,0)</f>
        <v>6.0305916105304398</v>
      </c>
    </row>
    <row r="6" spans="1:7" ht="15.6" customHeight="1" thickBot="1" x14ac:dyDescent="0.25">
      <c r="A6" s="141" t="s">
        <v>148</v>
      </c>
      <c r="B6" s="142">
        <v>84319</v>
      </c>
      <c r="C6" s="143">
        <v>573071</v>
      </c>
      <c r="D6" s="246">
        <f>IF($C$8&lt;&gt;0,C6/$C$8*100,0)</f>
        <v>13.717859781106359</v>
      </c>
      <c r="E6" s="247">
        <f>IF($B6&lt;&gt;0,$C6/$B6,0)</f>
        <v>6.7964634305435307</v>
      </c>
    </row>
    <row r="7" spans="1:7" ht="7.5" customHeight="1" thickTop="1" thickBot="1" x14ac:dyDescent="0.25">
      <c r="A7" s="145"/>
      <c r="B7" s="146"/>
      <c r="C7" s="146"/>
      <c r="D7" s="146"/>
      <c r="E7" s="248"/>
    </row>
    <row r="8" spans="1:7" ht="17.100000000000001" customHeight="1" thickTop="1" thickBot="1" x14ac:dyDescent="0.25">
      <c r="A8" s="239" t="s">
        <v>151</v>
      </c>
      <c r="B8" s="154">
        <f>SUM(B3:B6)</f>
        <v>674033</v>
      </c>
      <c r="C8" s="155">
        <f>SUM(C3:C6)</f>
        <v>4177554</v>
      </c>
      <c r="D8" s="158">
        <f>SUM(D3:D6)</f>
        <v>99.999999999999986</v>
      </c>
      <c r="E8" s="249">
        <f>IF($B8&lt;&gt;0,$C8/$B8,0)</f>
        <v>6.1978478798515804</v>
      </c>
    </row>
    <row r="9" spans="1:7" ht="13.5" thickTop="1" x14ac:dyDescent="0.2">
      <c r="B9" s="9"/>
      <c r="C9" s="9"/>
      <c r="D9" s="9"/>
      <c r="E9" s="9"/>
    </row>
    <row r="10" spans="1:7" x14ac:dyDescent="0.2">
      <c r="B10" s="9"/>
      <c r="C10" s="9"/>
      <c r="D10" s="9"/>
      <c r="E10" s="9"/>
    </row>
    <row r="11" spans="1:7" x14ac:dyDescent="0.2">
      <c r="B11" s="9"/>
      <c r="C11" s="9"/>
      <c r="D11" s="9"/>
      <c r="E11" s="9"/>
    </row>
    <row r="12" spans="1:7" x14ac:dyDescent="0.2">
      <c r="B12" s="9"/>
      <c r="C12" s="9"/>
      <c r="D12" s="9"/>
      <c r="E12" s="9"/>
    </row>
    <row r="13" spans="1:7" x14ac:dyDescent="0.2">
      <c r="B13" s="9"/>
      <c r="C13" s="9"/>
      <c r="D13" s="9"/>
      <c r="E13" s="9"/>
    </row>
    <row r="14" spans="1:7" x14ac:dyDescent="0.2">
      <c r="B14" s="9"/>
      <c r="C14" s="9"/>
      <c r="D14" s="9"/>
      <c r="E14" s="9"/>
    </row>
    <row r="15" spans="1:7" x14ac:dyDescent="0.2">
      <c r="B15" s="9"/>
      <c r="C15" s="9"/>
      <c r="D15" s="9"/>
      <c r="E15" s="9"/>
    </row>
    <row r="16" spans="1:7" x14ac:dyDescent="0.2">
      <c r="B16" s="9"/>
      <c r="C16" s="9"/>
      <c r="D16" s="9"/>
      <c r="E16" s="9"/>
    </row>
    <row r="17" spans="2:5" x14ac:dyDescent="0.2">
      <c r="B17" s="9"/>
      <c r="C17" s="9"/>
      <c r="D17" s="9"/>
      <c r="E17" s="9"/>
    </row>
    <row r="18" spans="2:5" x14ac:dyDescent="0.2">
      <c r="B18" s="9"/>
      <c r="C18" s="9"/>
      <c r="D18" s="9"/>
      <c r="E18" s="9"/>
    </row>
    <row r="19" spans="2:5" x14ac:dyDescent="0.2">
      <c r="B19" s="9"/>
      <c r="C19" s="9"/>
      <c r="D19" s="9"/>
      <c r="E19" s="9"/>
    </row>
    <row r="20" spans="2:5" x14ac:dyDescent="0.2">
      <c r="B20" s="9"/>
      <c r="C20" s="9"/>
      <c r="D20" s="9"/>
      <c r="E20" s="9"/>
    </row>
    <row r="21" spans="2:5" x14ac:dyDescent="0.2">
      <c r="B21" s="9"/>
      <c r="C21" s="9"/>
      <c r="D21" s="9"/>
      <c r="E21" s="9"/>
    </row>
    <row r="22" spans="2:5" x14ac:dyDescent="0.2">
      <c r="B22" s="9"/>
      <c r="C22" s="9"/>
      <c r="D22" s="9"/>
      <c r="E22" s="9"/>
    </row>
    <row r="23" spans="2:5" x14ac:dyDescent="0.2">
      <c r="B23" s="9"/>
      <c r="C23" s="9"/>
      <c r="D23" s="9"/>
      <c r="E23" s="9"/>
    </row>
    <row r="24" spans="2:5" x14ac:dyDescent="0.2">
      <c r="B24" s="9"/>
      <c r="C24" s="9"/>
      <c r="D24" s="9"/>
      <c r="E24" s="9"/>
    </row>
    <row r="25" spans="2:5" x14ac:dyDescent="0.2">
      <c r="B25" s="9"/>
      <c r="C25" s="9"/>
      <c r="D25" s="9"/>
      <c r="E25" s="9"/>
    </row>
    <row r="26" spans="2:5" x14ac:dyDescent="0.2">
      <c r="B26" s="9"/>
      <c r="C26" s="9"/>
      <c r="D26" s="9"/>
      <c r="E26" s="9"/>
    </row>
    <row r="27" spans="2:5" x14ac:dyDescent="0.2">
      <c r="B27" s="9"/>
      <c r="C27" s="9"/>
      <c r="D27" s="9"/>
      <c r="E27" s="9"/>
    </row>
    <row r="28" spans="2:5" x14ac:dyDescent="0.2">
      <c r="B28" s="9"/>
      <c r="C28" s="9"/>
      <c r="D28" s="9"/>
      <c r="E28" s="9"/>
    </row>
    <row r="29" spans="2:5" x14ac:dyDescent="0.2">
      <c r="B29" s="9"/>
      <c r="C29" s="9"/>
      <c r="D29" s="9"/>
      <c r="E29" s="9"/>
    </row>
    <row r="30" spans="2:5" x14ac:dyDescent="0.2">
      <c r="B30" s="9"/>
      <c r="C30" s="9"/>
      <c r="D30" s="9"/>
      <c r="E30" s="9"/>
    </row>
    <row r="31" spans="2:5" x14ac:dyDescent="0.2">
      <c r="B31" s="9"/>
      <c r="C31" s="9"/>
      <c r="D31" s="9"/>
      <c r="E31" s="9"/>
    </row>
    <row r="32" spans="2:5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  <c r="E34" s="9"/>
    </row>
    <row r="35" spans="2:5" x14ac:dyDescent="0.2">
      <c r="B35" s="9"/>
      <c r="C35" s="9"/>
      <c r="D35" s="9"/>
      <c r="E35" s="9"/>
    </row>
    <row r="36" spans="2:5" x14ac:dyDescent="0.2">
      <c r="B36" s="9"/>
      <c r="C36" s="9"/>
      <c r="D36" s="9"/>
      <c r="E36" s="9"/>
    </row>
    <row r="37" spans="2:5" x14ac:dyDescent="0.2">
      <c r="B37" s="9"/>
      <c r="C37" s="9"/>
      <c r="D37" s="9"/>
      <c r="E37" s="9"/>
    </row>
    <row r="38" spans="2:5" x14ac:dyDescent="0.2">
      <c r="B38" s="9"/>
      <c r="C38" s="9"/>
      <c r="D38" s="9"/>
      <c r="E38" s="9"/>
    </row>
    <row r="39" spans="2:5" x14ac:dyDescent="0.2">
      <c r="B39" s="9"/>
      <c r="C39" s="9"/>
      <c r="D39" s="9"/>
      <c r="E39" s="9"/>
    </row>
    <row r="40" spans="2:5" x14ac:dyDescent="0.2">
      <c r="B40" s="9"/>
      <c r="C40" s="9"/>
      <c r="D40" s="9"/>
      <c r="E40" s="9"/>
    </row>
    <row r="41" spans="2:5" x14ac:dyDescent="0.2">
      <c r="B41" s="9"/>
      <c r="C41" s="9"/>
      <c r="D41" s="9"/>
      <c r="E41" s="9"/>
    </row>
    <row r="42" spans="2:5" x14ac:dyDescent="0.2">
      <c r="B42" s="9"/>
      <c r="C42" s="9"/>
      <c r="D42" s="9"/>
      <c r="E42" s="9"/>
    </row>
    <row r="43" spans="2:5" x14ac:dyDescent="0.2">
      <c r="B43" s="9"/>
      <c r="C43" s="9"/>
      <c r="D43" s="9"/>
      <c r="E43" s="9"/>
    </row>
    <row r="44" spans="2:5" x14ac:dyDescent="0.2">
      <c r="B44" s="9"/>
      <c r="C44" s="9"/>
      <c r="D44" s="9"/>
      <c r="E44" s="9"/>
    </row>
    <row r="45" spans="2:5" x14ac:dyDescent="0.2">
      <c r="B45" s="9"/>
      <c r="C45" s="9"/>
      <c r="D45" s="9"/>
      <c r="E45" s="9"/>
    </row>
    <row r="46" spans="2:5" x14ac:dyDescent="0.2">
      <c r="B46" s="9"/>
      <c r="C46" s="9"/>
      <c r="D46" s="9"/>
      <c r="E46" s="9"/>
    </row>
    <row r="47" spans="2:5" x14ac:dyDescent="0.2">
      <c r="B47" s="9"/>
      <c r="C47" s="9"/>
      <c r="D47" s="9"/>
      <c r="E47" s="9"/>
    </row>
    <row r="48" spans="2:5" x14ac:dyDescent="0.2">
      <c r="B48" s="9"/>
      <c r="C48" s="9"/>
      <c r="D48" s="9"/>
      <c r="E48" s="9"/>
    </row>
    <row r="49" spans="2:5" x14ac:dyDescent="0.2">
      <c r="B49" s="9"/>
      <c r="C49" s="9"/>
      <c r="D49" s="9"/>
      <c r="E49" s="9"/>
    </row>
    <row r="50" spans="2:5" x14ac:dyDescent="0.2">
      <c r="B50" s="9"/>
      <c r="C50" s="9"/>
      <c r="D50" s="9"/>
      <c r="E50" s="9"/>
    </row>
    <row r="51" spans="2:5" x14ac:dyDescent="0.2">
      <c r="B51" s="9"/>
      <c r="C51" s="9"/>
      <c r="D51" s="9"/>
      <c r="E51" s="9"/>
    </row>
    <row r="52" spans="2:5" x14ac:dyDescent="0.2">
      <c r="B52" s="9"/>
      <c r="C52" s="9"/>
      <c r="D52" s="9"/>
      <c r="E52" s="9"/>
    </row>
    <row r="53" spans="2:5" x14ac:dyDescent="0.2">
      <c r="B53" s="9"/>
      <c r="C53" s="9"/>
      <c r="D53" s="9"/>
      <c r="E53" s="9"/>
    </row>
    <row r="54" spans="2:5" x14ac:dyDescent="0.2">
      <c r="B54" s="9"/>
      <c r="C54" s="9"/>
      <c r="D54" s="9"/>
      <c r="E54" s="9"/>
    </row>
    <row r="55" spans="2:5" x14ac:dyDescent="0.2">
      <c r="B55" s="9"/>
      <c r="C55" s="9"/>
      <c r="D55" s="9"/>
      <c r="E55" s="9"/>
    </row>
    <row r="56" spans="2:5" x14ac:dyDescent="0.2">
      <c r="B56" s="9"/>
      <c r="C56" s="9"/>
      <c r="D56" s="9"/>
      <c r="E56" s="9"/>
    </row>
    <row r="57" spans="2:5" x14ac:dyDescent="0.2">
      <c r="B57" s="9"/>
      <c r="C57" s="9"/>
      <c r="D57" s="9"/>
      <c r="E57" s="9"/>
    </row>
    <row r="58" spans="2:5" x14ac:dyDescent="0.2">
      <c r="B58" s="9"/>
      <c r="C58" s="9"/>
      <c r="D58" s="9"/>
      <c r="E58" s="9"/>
    </row>
    <row r="59" spans="2:5" x14ac:dyDescent="0.2">
      <c r="B59" s="9"/>
      <c r="C59" s="9"/>
      <c r="D59" s="9"/>
      <c r="E59" s="9"/>
    </row>
    <row r="60" spans="2:5" x14ac:dyDescent="0.2">
      <c r="B60" s="9"/>
      <c r="C60" s="9"/>
      <c r="D60" s="9"/>
      <c r="E60" s="9"/>
    </row>
    <row r="61" spans="2:5" x14ac:dyDescent="0.2">
      <c r="B61" s="9"/>
      <c r="C61" s="9"/>
      <c r="D61" s="9"/>
      <c r="E61" s="9"/>
    </row>
    <row r="62" spans="2:5" x14ac:dyDescent="0.2">
      <c r="B62" s="9"/>
      <c r="C62" s="9"/>
      <c r="D62" s="9"/>
      <c r="E62" s="9"/>
    </row>
    <row r="63" spans="2:5" x14ac:dyDescent="0.2">
      <c r="B63" s="9"/>
      <c r="C63" s="9"/>
      <c r="D63" s="9"/>
      <c r="E63" s="9"/>
    </row>
    <row r="64" spans="2:5" x14ac:dyDescent="0.2">
      <c r="B64" s="9"/>
      <c r="C64" s="9"/>
      <c r="D64" s="9"/>
      <c r="E64" s="9"/>
    </row>
    <row r="65" spans="2:5" x14ac:dyDescent="0.2">
      <c r="B65" s="9"/>
      <c r="C65" s="9"/>
      <c r="D65" s="9"/>
      <c r="E65" s="9"/>
    </row>
    <row r="66" spans="2:5" x14ac:dyDescent="0.2">
      <c r="B66" s="9"/>
      <c r="C66" s="9"/>
      <c r="D66" s="9"/>
      <c r="E66" s="9"/>
    </row>
    <row r="67" spans="2:5" x14ac:dyDescent="0.2">
      <c r="B67" s="9"/>
      <c r="C67" s="9"/>
      <c r="D67" s="9"/>
      <c r="E67" s="9"/>
    </row>
    <row r="68" spans="2:5" x14ac:dyDescent="0.2">
      <c r="B68" s="9"/>
      <c r="C68" s="9"/>
      <c r="D68" s="9"/>
      <c r="E68" s="9"/>
    </row>
    <row r="69" spans="2:5" x14ac:dyDescent="0.2">
      <c r="B69" s="9"/>
      <c r="C69" s="9"/>
      <c r="D69" s="9"/>
      <c r="E69" s="9"/>
    </row>
    <row r="70" spans="2:5" x14ac:dyDescent="0.2">
      <c r="B70" s="9"/>
      <c r="C70" s="9"/>
      <c r="D70" s="9"/>
      <c r="E70" s="9"/>
    </row>
    <row r="71" spans="2:5" x14ac:dyDescent="0.2">
      <c r="B71" s="9"/>
      <c r="C71" s="9"/>
      <c r="D71" s="9"/>
      <c r="E71" s="9"/>
    </row>
    <row r="72" spans="2:5" x14ac:dyDescent="0.2">
      <c r="B72" s="9"/>
      <c r="C72" s="9"/>
      <c r="D72" s="9"/>
      <c r="E72" s="9"/>
    </row>
    <row r="73" spans="2:5" x14ac:dyDescent="0.2">
      <c r="B73" s="9"/>
      <c r="C73" s="9"/>
      <c r="D73" s="9"/>
      <c r="E73" s="9"/>
    </row>
    <row r="74" spans="2:5" x14ac:dyDescent="0.2">
      <c r="B74" s="9"/>
      <c r="C74" s="9"/>
      <c r="D74" s="9"/>
      <c r="E74" s="9"/>
    </row>
    <row r="75" spans="2:5" x14ac:dyDescent="0.2">
      <c r="B75" s="9"/>
      <c r="C75" s="9"/>
      <c r="D75" s="9"/>
      <c r="E75" s="9"/>
    </row>
    <row r="76" spans="2:5" x14ac:dyDescent="0.2">
      <c r="B76" s="9"/>
      <c r="C76" s="9"/>
      <c r="D76" s="9"/>
      <c r="E76" s="9"/>
    </row>
    <row r="77" spans="2:5" x14ac:dyDescent="0.2">
      <c r="B77" s="9"/>
      <c r="C77" s="9"/>
      <c r="D77" s="9"/>
      <c r="E77" s="9"/>
    </row>
    <row r="78" spans="2:5" x14ac:dyDescent="0.2">
      <c r="B78" s="9"/>
      <c r="C78" s="9"/>
      <c r="D78" s="9"/>
      <c r="E78" s="9"/>
    </row>
    <row r="79" spans="2:5" x14ac:dyDescent="0.2">
      <c r="B79" s="9"/>
      <c r="C79" s="9"/>
      <c r="D79" s="9"/>
      <c r="E79" s="9"/>
    </row>
    <row r="80" spans="2:5" x14ac:dyDescent="0.2">
      <c r="B80" s="9"/>
      <c r="C80" s="9"/>
      <c r="D80" s="9"/>
      <c r="E80" s="9"/>
    </row>
    <row r="81" spans="2:5" x14ac:dyDescent="0.2">
      <c r="B81" s="9"/>
      <c r="C81" s="9"/>
      <c r="D81" s="9"/>
      <c r="E81" s="9"/>
    </row>
    <row r="82" spans="2:5" x14ac:dyDescent="0.2">
      <c r="B82" s="9"/>
      <c r="C82" s="9"/>
      <c r="D82" s="9"/>
      <c r="E82" s="9"/>
    </row>
    <row r="83" spans="2:5" x14ac:dyDescent="0.2">
      <c r="B83" s="9"/>
      <c r="C83" s="9"/>
      <c r="D83" s="9"/>
      <c r="E83" s="9"/>
    </row>
    <row r="84" spans="2:5" x14ac:dyDescent="0.2">
      <c r="B84" s="9"/>
      <c r="C84" s="9"/>
      <c r="D84" s="9"/>
      <c r="E84" s="9"/>
    </row>
    <row r="85" spans="2:5" x14ac:dyDescent="0.2">
      <c r="B85" s="9"/>
      <c r="C85" s="9"/>
      <c r="D85" s="9"/>
      <c r="E85" s="9"/>
    </row>
    <row r="86" spans="2:5" x14ac:dyDescent="0.2">
      <c r="B86" s="9"/>
      <c r="C86" s="9"/>
      <c r="D86" s="9"/>
      <c r="E86" s="9"/>
    </row>
    <row r="87" spans="2:5" x14ac:dyDescent="0.2">
      <c r="B87" s="9"/>
      <c r="C87" s="9"/>
      <c r="D87" s="9"/>
      <c r="E87" s="9"/>
    </row>
    <row r="88" spans="2:5" x14ac:dyDescent="0.2">
      <c r="B88" s="9"/>
      <c r="C88" s="9"/>
      <c r="D88" s="9"/>
      <c r="E88" s="9"/>
    </row>
    <row r="89" spans="2:5" x14ac:dyDescent="0.2">
      <c r="B89" s="9"/>
      <c r="C89" s="9"/>
      <c r="D89" s="9"/>
      <c r="E89" s="9"/>
    </row>
    <row r="90" spans="2:5" x14ac:dyDescent="0.2">
      <c r="B90" s="9"/>
      <c r="C90" s="9"/>
      <c r="D90" s="9"/>
      <c r="E90" s="9"/>
    </row>
    <row r="91" spans="2:5" x14ac:dyDescent="0.2">
      <c r="B91" s="9"/>
      <c r="C91" s="9"/>
      <c r="D91" s="9"/>
      <c r="E91" s="9"/>
    </row>
    <row r="92" spans="2:5" x14ac:dyDescent="0.2">
      <c r="B92" s="9"/>
      <c r="C92" s="9"/>
      <c r="D92" s="9"/>
      <c r="E92" s="9"/>
    </row>
    <row r="93" spans="2:5" x14ac:dyDescent="0.2">
      <c r="B93" s="9"/>
      <c r="C93" s="9"/>
      <c r="D93" s="9"/>
      <c r="E93" s="9"/>
    </row>
    <row r="94" spans="2:5" x14ac:dyDescent="0.2">
      <c r="B94" s="9"/>
      <c r="C94" s="9"/>
      <c r="D94" s="9"/>
      <c r="E94" s="9"/>
    </row>
    <row r="95" spans="2:5" x14ac:dyDescent="0.2">
      <c r="B95" s="9"/>
      <c r="C95" s="9"/>
      <c r="D95" s="9"/>
      <c r="E95" s="9"/>
    </row>
    <row r="96" spans="2:5" x14ac:dyDescent="0.2">
      <c r="B96" s="9"/>
      <c r="C96" s="9"/>
      <c r="D96" s="9"/>
      <c r="E96" s="9"/>
    </row>
    <row r="97" spans="2:5" x14ac:dyDescent="0.2">
      <c r="B97" s="9"/>
      <c r="C97" s="9"/>
      <c r="D97" s="9"/>
      <c r="E97" s="9"/>
    </row>
    <row r="98" spans="2:5" x14ac:dyDescent="0.2">
      <c r="B98" s="9"/>
      <c r="C98" s="9"/>
      <c r="D98" s="9"/>
      <c r="E98" s="9"/>
    </row>
    <row r="99" spans="2:5" x14ac:dyDescent="0.2">
      <c r="B99" s="9"/>
      <c r="C99" s="9"/>
      <c r="D99" s="9"/>
      <c r="E99" s="9"/>
    </row>
    <row r="100" spans="2:5" x14ac:dyDescent="0.2">
      <c r="B100" s="9"/>
      <c r="C100" s="9"/>
      <c r="D100" s="9"/>
      <c r="E100" s="9"/>
    </row>
    <row r="101" spans="2:5" x14ac:dyDescent="0.2">
      <c r="B101" s="9"/>
      <c r="C101" s="9"/>
      <c r="D101" s="9"/>
      <c r="E101" s="9"/>
    </row>
    <row r="102" spans="2:5" x14ac:dyDescent="0.2">
      <c r="B102" s="9"/>
      <c r="C102" s="9"/>
      <c r="D102" s="9"/>
      <c r="E102" s="9"/>
    </row>
    <row r="103" spans="2:5" x14ac:dyDescent="0.2">
      <c r="B103" s="9"/>
      <c r="C103" s="9"/>
      <c r="D103" s="9"/>
      <c r="E103" s="9"/>
    </row>
    <row r="104" spans="2:5" x14ac:dyDescent="0.2">
      <c r="B104" s="9"/>
      <c r="C104" s="9"/>
      <c r="D104" s="9"/>
      <c r="E104" s="9"/>
    </row>
    <row r="105" spans="2:5" x14ac:dyDescent="0.2">
      <c r="B105" s="9"/>
      <c r="C105" s="9"/>
      <c r="D105" s="9"/>
      <c r="E105" s="9"/>
    </row>
    <row r="106" spans="2:5" x14ac:dyDescent="0.2">
      <c r="B106" s="9"/>
      <c r="C106" s="9"/>
      <c r="D106" s="9"/>
      <c r="E106" s="9"/>
    </row>
    <row r="107" spans="2:5" x14ac:dyDescent="0.2">
      <c r="B107" s="9"/>
      <c r="C107" s="9"/>
      <c r="D107" s="9"/>
      <c r="E107" s="9"/>
    </row>
    <row r="108" spans="2:5" x14ac:dyDescent="0.2">
      <c r="B108" s="9"/>
      <c r="C108" s="9"/>
      <c r="D108" s="9"/>
      <c r="E108" s="9"/>
    </row>
    <row r="109" spans="2:5" x14ac:dyDescent="0.2">
      <c r="B109" s="9"/>
      <c r="C109" s="9"/>
      <c r="D109" s="9"/>
      <c r="E109" s="9"/>
    </row>
    <row r="110" spans="2:5" x14ac:dyDescent="0.2">
      <c r="B110" s="9"/>
      <c r="C110" s="9"/>
      <c r="D110" s="9"/>
      <c r="E110" s="9"/>
    </row>
    <row r="111" spans="2:5" x14ac:dyDescent="0.2">
      <c r="B111" s="9"/>
      <c r="C111" s="9"/>
      <c r="D111" s="9"/>
      <c r="E111" s="9"/>
    </row>
    <row r="112" spans="2:5" x14ac:dyDescent="0.2">
      <c r="B112" s="9"/>
      <c r="C112" s="9"/>
      <c r="D112" s="9"/>
      <c r="E112" s="9"/>
    </row>
    <row r="113" spans="2:5" x14ac:dyDescent="0.2">
      <c r="B113" s="9"/>
      <c r="C113" s="9"/>
      <c r="D113" s="9"/>
      <c r="E113" s="9"/>
    </row>
    <row r="114" spans="2:5" x14ac:dyDescent="0.2">
      <c r="B114" s="9"/>
      <c r="C114" s="9"/>
      <c r="D114" s="9"/>
      <c r="E114" s="9"/>
    </row>
    <row r="115" spans="2:5" x14ac:dyDescent="0.2">
      <c r="B115" s="9"/>
      <c r="C115" s="9"/>
      <c r="D115" s="9"/>
      <c r="E115" s="9"/>
    </row>
    <row r="116" spans="2:5" x14ac:dyDescent="0.2">
      <c r="B116" s="9"/>
      <c r="C116" s="9"/>
      <c r="D116" s="9"/>
      <c r="E116" s="9"/>
    </row>
    <row r="117" spans="2:5" x14ac:dyDescent="0.2">
      <c r="B117" s="9"/>
      <c r="C117" s="9"/>
      <c r="D117" s="9"/>
      <c r="E117" s="9"/>
    </row>
    <row r="118" spans="2:5" x14ac:dyDescent="0.2">
      <c r="B118" s="9"/>
      <c r="C118" s="9"/>
      <c r="D118" s="9"/>
      <c r="E118" s="9"/>
    </row>
    <row r="119" spans="2:5" x14ac:dyDescent="0.2">
      <c r="B119" s="9"/>
      <c r="C119" s="9"/>
      <c r="D119" s="9"/>
      <c r="E119" s="9"/>
    </row>
    <row r="120" spans="2:5" x14ac:dyDescent="0.2">
      <c r="B120" s="9"/>
      <c r="C120" s="9"/>
      <c r="D120" s="9"/>
      <c r="E120" s="9"/>
    </row>
    <row r="121" spans="2:5" x14ac:dyDescent="0.2">
      <c r="B121" s="9"/>
      <c r="C121" s="9"/>
      <c r="D121" s="9"/>
      <c r="E121" s="9"/>
    </row>
    <row r="122" spans="2:5" x14ac:dyDescent="0.2">
      <c r="B122" s="9"/>
      <c r="C122" s="9"/>
      <c r="D122" s="9"/>
      <c r="E122" s="9"/>
    </row>
    <row r="123" spans="2:5" x14ac:dyDescent="0.2">
      <c r="B123" s="9"/>
      <c r="C123" s="9"/>
      <c r="D123" s="9"/>
      <c r="E123" s="9"/>
    </row>
    <row r="124" spans="2:5" x14ac:dyDescent="0.2">
      <c r="B124" s="9"/>
      <c r="C124" s="9"/>
      <c r="D124" s="9"/>
      <c r="E124" s="9"/>
    </row>
    <row r="125" spans="2:5" x14ac:dyDescent="0.2">
      <c r="B125" s="9"/>
      <c r="C125" s="9"/>
      <c r="D125" s="9"/>
      <c r="E125" s="9"/>
    </row>
    <row r="126" spans="2:5" x14ac:dyDescent="0.2">
      <c r="B126" s="9"/>
      <c r="C126" s="9"/>
      <c r="D126" s="9"/>
      <c r="E126" s="9"/>
    </row>
    <row r="127" spans="2:5" x14ac:dyDescent="0.2">
      <c r="B127" s="9"/>
      <c r="C127" s="9"/>
      <c r="D127" s="9"/>
      <c r="E127" s="9"/>
    </row>
    <row r="128" spans="2:5" x14ac:dyDescent="0.2">
      <c r="B128" s="9"/>
      <c r="C128" s="9"/>
      <c r="D128" s="9"/>
      <c r="E128" s="9"/>
    </row>
    <row r="129" spans="2:5" x14ac:dyDescent="0.2">
      <c r="B129" s="9"/>
      <c r="C129" s="9"/>
      <c r="D129" s="9"/>
      <c r="E129" s="9"/>
    </row>
    <row r="130" spans="2:5" x14ac:dyDescent="0.2">
      <c r="B130" s="9"/>
      <c r="C130" s="9"/>
      <c r="D130" s="9"/>
      <c r="E130" s="9"/>
    </row>
    <row r="131" spans="2:5" x14ac:dyDescent="0.2">
      <c r="B131" s="9"/>
      <c r="C131" s="9"/>
      <c r="D131" s="9"/>
      <c r="E131" s="9"/>
    </row>
    <row r="132" spans="2:5" x14ac:dyDescent="0.2">
      <c r="B132" s="9"/>
      <c r="C132" s="9"/>
      <c r="D132" s="9"/>
      <c r="E132" s="9"/>
    </row>
    <row r="133" spans="2:5" x14ac:dyDescent="0.2">
      <c r="B133" s="9"/>
      <c r="C133" s="9"/>
      <c r="D133" s="9"/>
      <c r="E133" s="9"/>
    </row>
    <row r="134" spans="2:5" x14ac:dyDescent="0.2">
      <c r="B134" s="9"/>
      <c r="C134" s="9"/>
      <c r="D134" s="9"/>
      <c r="E134" s="9"/>
    </row>
    <row r="135" spans="2:5" x14ac:dyDescent="0.2">
      <c r="B135" s="9"/>
      <c r="C135" s="9"/>
      <c r="D135" s="9"/>
      <c r="E135" s="9"/>
    </row>
    <row r="136" spans="2:5" x14ac:dyDescent="0.2">
      <c r="B136" s="9"/>
      <c r="C136" s="9"/>
      <c r="D136" s="9"/>
      <c r="E136" s="9"/>
    </row>
    <row r="137" spans="2:5" x14ac:dyDescent="0.2">
      <c r="B137" s="9"/>
      <c r="C137" s="9"/>
      <c r="D137" s="9"/>
      <c r="E137" s="9"/>
    </row>
    <row r="138" spans="2:5" x14ac:dyDescent="0.2">
      <c r="B138" s="9"/>
      <c r="C138" s="9"/>
      <c r="D138" s="9"/>
      <c r="E138" s="9"/>
    </row>
    <row r="139" spans="2:5" x14ac:dyDescent="0.2">
      <c r="B139" s="9"/>
      <c r="C139" s="9"/>
      <c r="D139" s="9"/>
      <c r="E139" s="9"/>
    </row>
    <row r="140" spans="2:5" x14ac:dyDescent="0.2">
      <c r="B140" s="9"/>
      <c r="C140" s="9"/>
      <c r="D140" s="9"/>
      <c r="E140" s="9"/>
    </row>
    <row r="141" spans="2:5" x14ac:dyDescent="0.2">
      <c r="B141" s="9"/>
      <c r="C141" s="9"/>
      <c r="D141" s="9"/>
      <c r="E141" s="9"/>
    </row>
    <row r="142" spans="2:5" x14ac:dyDescent="0.2">
      <c r="B142" s="9"/>
      <c r="C142" s="9"/>
      <c r="D142" s="9"/>
      <c r="E142" s="9"/>
    </row>
    <row r="143" spans="2:5" x14ac:dyDescent="0.2">
      <c r="B143" s="9"/>
      <c r="C143" s="9"/>
      <c r="D143" s="9"/>
      <c r="E143" s="9"/>
    </row>
    <row r="144" spans="2:5" x14ac:dyDescent="0.2">
      <c r="B144" s="9"/>
      <c r="C144" s="9"/>
      <c r="D144" s="9"/>
      <c r="E144" s="9"/>
    </row>
    <row r="145" spans="2:5" x14ac:dyDescent="0.2">
      <c r="B145" s="9"/>
      <c r="C145" s="9"/>
      <c r="D145" s="9"/>
      <c r="E145" s="9"/>
    </row>
    <row r="146" spans="2:5" x14ac:dyDescent="0.2">
      <c r="B146" s="9"/>
      <c r="C146" s="9"/>
      <c r="D146" s="9"/>
      <c r="E146" s="9"/>
    </row>
    <row r="147" spans="2:5" x14ac:dyDescent="0.2">
      <c r="B147" s="9"/>
      <c r="C147" s="9"/>
      <c r="D147" s="9"/>
      <c r="E147" s="9"/>
    </row>
    <row r="148" spans="2:5" x14ac:dyDescent="0.2">
      <c r="B148" s="9"/>
      <c r="C148" s="9"/>
      <c r="D148" s="9"/>
      <c r="E148" s="9"/>
    </row>
    <row r="149" spans="2:5" x14ac:dyDescent="0.2">
      <c r="B149" s="9"/>
      <c r="C149" s="9"/>
      <c r="D149" s="9"/>
      <c r="E149" s="9"/>
    </row>
    <row r="150" spans="2:5" x14ac:dyDescent="0.2">
      <c r="B150" s="9"/>
      <c r="C150" s="9"/>
      <c r="D150" s="9"/>
      <c r="E150" s="9"/>
    </row>
    <row r="151" spans="2:5" x14ac:dyDescent="0.2">
      <c r="B151" s="9"/>
      <c r="C151" s="9"/>
      <c r="D151" s="9"/>
      <c r="E151" s="9"/>
    </row>
    <row r="152" spans="2:5" x14ac:dyDescent="0.2">
      <c r="B152" s="9"/>
      <c r="C152" s="9"/>
      <c r="D152" s="9"/>
      <c r="E152" s="9"/>
    </row>
    <row r="153" spans="2:5" x14ac:dyDescent="0.2">
      <c r="B153" s="9"/>
      <c r="C153" s="9"/>
      <c r="D153" s="9"/>
      <c r="E153" s="9"/>
    </row>
    <row r="154" spans="2:5" x14ac:dyDescent="0.2">
      <c r="B154" s="9"/>
      <c r="C154" s="9"/>
      <c r="D154" s="9"/>
      <c r="E154" s="9"/>
    </row>
    <row r="155" spans="2:5" x14ac:dyDescent="0.2">
      <c r="B155" s="9"/>
      <c r="C155" s="9"/>
      <c r="D155" s="9"/>
      <c r="E155" s="9"/>
    </row>
    <row r="156" spans="2:5" x14ac:dyDescent="0.2">
      <c r="B156" s="9"/>
      <c r="C156" s="9"/>
      <c r="D156" s="9"/>
      <c r="E156" s="9"/>
    </row>
    <row r="157" spans="2:5" x14ac:dyDescent="0.2">
      <c r="B157" s="9"/>
      <c r="C157" s="9"/>
      <c r="D157" s="9"/>
      <c r="E157" s="9"/>
    </row>
  </sheetData>
  <mergeCells count="1">
    <mergeCell ref="A1:A2"/>
  </mergeCells>
  <pageMargins left="0.82677165354330717" right="0.82677165354330717" top="1.4666666666666666" bottom="0.35433070866141736" header="0.11811023622047245" footer="0.31496062992125984"/>
  <pageSetup paperSize="9" scale="83" orientation="portrait" horizontalDpi="300" verticalDpi="300" r:id="rId1"/>
  <headerFooter>
    <oddHeader>&amp;C&amp;"Verdana,Regular"TURISTIČKA ZAJEDNICA KVARNERA
&amp;"Verdana,Bold"KOMERCIJALNI turistički promet&amp;"Verdana,Regular" na Kvarneru po dobnim skupinama
u &amp;"Verdana,Bold"srpnju 2016. godine</oddHeader>
    <oddFooter>&amp;L&amp;"Verdana,Regular"&amp;7IZVOR: VII/2016. - informacijski sustav eVisitor - ažurnost podataka: 2.8.2016. 07:01
            VII/2015. - informacijski sustav TZ Kvarnera
U Opatiji, 2. kolovoza 2016. godine&amp;R&amp;"Verdana,Regular"&amp;7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156"/>
  <sheetViews>
    <sheetView view="pageLayout" topLeftCell="A46" zoomScaleNormal="100" zoomScaleSheetLayoutView="100" workbookViewId="0">
      <selection activeCell="H7" sqref="H7"/>
    </sheetView>
  </sheetViews>
  <sheetFormatPr defaultColWidth="0.85546875" defaultRowHeight="12.75" x14ac:dyDescent="0.2"/>
  <cols>
    <col min="1" max="1" width="25.140625" style="17" customWidth="1"/>
    <col min="2" max="2" width="19.7109375" style="17" customWidth="1"/>
    <col min="3" max="3" width="17.42578125" style="7" customWidth="1"/>
    <col min="4" max="4" width="16.140625" style="7" customWidth="1"/>
    <col min="5" max="5" width="11" style="251" customWidth="1"/>
    <col min="6" max="6" width="9.5703125" style="251" customWidth="1"/>
    <col min="7" max="7" width="17.42578125" style="7" customWidth="1"/>
    <col min="8" max="8" width="16.140625" style="7" customWidth="1"/>
    <col min="9" max="9" width="11" style="251" customWidth="1"/>
    <col min="10" max="10" width="9.5703125" style="251" customWidth="1"/>
    <col min="11" max="11" width="9.140625" style="12" customWidth="1"/>
    <col min="12" max="16384" width="0.85546875" style="12"/>
  </cols>
  <sheetData>
    <row r="1" spans="1:12" s="16" customFormat="1" ht="20.25" customHeight="1" thickTop="1" x14ac:dyDescent="0.25">
      <c r="A1" s="300" t="s">
        <v>158</v>
      </c>
      <c r="B1" s="300" t="s">
        <v>166</v>
      </c>
      <c r="C1" s="131" t="s">
        <v>134</v>
      </c>
      <c r="D1" s="132"/>
      <c r="E1" s="273"/>
      <c r="F1" s="250"/>
      <c r="G1" s="131" t="s">
        <v>1</v>
      </c>
      <c r="H1" s="132"/>
      <c r="I1" s="273"/>
      <c r="J1" s="250"/>
    </row>
    <row r="2" spans="1:12" s="16" customFormat="1" ht="42" customHeight="1" thickBot="1" x14ac:dyDescent="0.3">
      <c r="A2" s="301"/>
      <c r="B2" s="301"/>
      <c r="C2" s="230" t="s">
        <v>50</v>
      </c>
      <c r="D2" s="231" t="s">
        <v>51</v>
      </c>
      <c r="E2" s="274" t="s">
        <v>172</v>
      </c>
      <c r="F2" s="232" t="s">
        <v>173</v>
      </c>
      <c r="G2" s="230" t="s">
        <v>50</v>
      </c>
      <c r="H2" s="231" t="s">
        <v>51</v>
      </c>
      <c r="I2" s="274" t="s">
        <v>172</v>
      </c>
      <c r="J2" s="232" t="s">
        <v>150</v>
      </c>
    </row>
    <row r="3" spans="1:12" s="7" customFormat="1" ht="18.75" customHeight="1" thickTop="1" x14ac:dyDescent="0.2">
      <c r="A3" s="313" t="s">
        <v>9</v>
      </c>
      <c r="B3" s="277" t="s">
        <v>126</v>
      </c>
      <c r="C3" s="278">
        <v>50857</v>
      </c>
      <c r="D3" s="279">
        <v>190861</v>
      </c>
      <c r="E3" s="280">
        <f>IF($D$7&lt;&gt;0,D3/$D$7*100,0)</f>
        <v>48.640390222022873</v>
      </c>
      <c r="F3" s="281">
        <f>IF(C3&lt;&gt;0,D3/C3,0)</f>
        <v>3.7528953733016106</v>
      </c>
      <c r="G3" s="278">
        <v>50248</v>
      </c>
      <c r="H3" s="279">
        <v>195203</v>
      </c>
      <c r="I3" s="280">
        <f>IF($H$7&lt;&gt;0,H3/$H$7*100,0)</f>
        <v>53.284799052243962</v>
      </c>
      <c r="J3" s="281">
        <f>IF($G3&lt;&gt;0,$H3/$G3,0)</f>
        <v>3.8847914344849546</v>
      </c>
      <c r="K3" s="134"/>
      <c r="L3" s="9"/>
    </row>
    <row r="4" spans="1:12" s="7" customFormat="1" ht="18.75" customHeight="1" x14ac:dyDescent="0.2">
      <c r="A4" s="314"/>
      <c r="B4" s="135" t="s">
        <v>127</v>
      </c>
      <c r="C4" s="136">
        <v>31247</v>
      </c>
      <c r="D4" s="137">
        <v>168267</v>
      </c>
      <c r="E4" s="245">
        <f t="shared" ref="E4:E6" si="0">IF($D$7&lt;&gt;0,D4/$D$7*100,0)</f>
        <v>42.882372729311506</v>
      </c>
      <c r="F4" s="224">
        <f t="shared" ref="F4:F61" si="1">IF(C4&lt;&gt;0,D4/C4,0)</f>
        <v>5.3850609658527215</v>
      </c>
      <c r="G4" s="136">
        <v>24002</v>
      </c>
      <c r="H4" s="137">
        <v>147214</v>
      </c>
      <c r="I4" s="245">
        <f>IF($H$7&lt;&gt;0,H4/$H$7*100,0)</f>
        <v>40.185183668678462</v>
      </c>
      <c r="J4" s="224">
        <f>IF($G4&lt;&gt;0,$H4/$G4,0)</f>
        <v>6.1334055495375388</v>
      </c>
      <c r="K4" s="134"/>
      <c r="L4" s="9"/>
    </row>
    <row r="5" spans="1:12" ht="15.6" customHeight="1" x14ac:dyDescent="0.2">
      <c r="A5" s="314"/>
      <c r="B5" s="135" t="s">
        <v>128</v>
      </c>
      <c r="C5" s="138">
        <v>8160</v>
      </c>
      <c r="D5" s="140">
        <v>28259</v>
      </c>
      <c r="E5" s="245">
        <f t="shared" si="0"/>
        <v>7.2017268445839875</v>
      </c>
      <c r="F5" s="224">
        <f t="shared" si="1"/>
        <v>3.463112745098039</v>
      </c>
      <c r="G5" s="138">
        <v>5994</v>
      </c>
      <c r="H5" s="140">
        <v>19615</v>
      </c>
      <c r="I5" s="245">
        <f>IF($H$7&lt;&gt;0,H5/$H$7*100,0)</f>
        <v>5.3543302787854961</v>
      </c>
      <c r="J5" s="224">
        <f>IF($G5&lt;&gt;0,$H5/$G5,0)</f>
        <v>3.2724391057724391</v>
      </c>
    </row>
    <row r="6" spans="1:12" ht="15.6" customHeight="1" thickBot="1" x14ac:dyDescent="0.25">
      <c r="A6" s="314"/>
      <c r="B6" s="160" t="s">
        <v>157</v>
      </c>
      <c r="C6" s="161">
        <v>1764</v>
      </c>
      <c r="D6" s="162">
        <v>5005</v>
      </c>
      <c r="E6" s="275">
        <f t="shared" si="0"/>
        <v>1.2755102040816326</v>
      </c>
      <c r="F6" s="225">
        <f t="shared" si="1"/>
        <v>2.8373015873015874</v>
      </c>
      <c r="G6" s="161">
        <v>456</v>
      </c>
      <c r="H6" s="162">
        <v>4307</v>
      </c>
      <c r="I6" s="275">
        <f>IF($H$7&lt;&gt;0,H6/$H$7*100,0)</f>
        <v>1.1756870002920792</v>
      </c>
      <c r="J6" s="225">
        <f>IF($G6&lt;&gt;0,$H6/$G6,0)</f>
        <v>9.4451754385964914</v>
      </c>
    </row>
    <row r="7" spans="1:12" ht="17.100000000000001" customHeight="1" thickTop="1" thickBot="1" x14ac:dyDescent="0.25">
      <c r="A7" s="315"/>
      <c r="B7" s="239" t="s">
        <v>151</v>
      </c>
      <c r="C7" s="164">
        <f>SUM(C3:C6)</f>
        <v>92028</v>
      </c>
      <c r="D7" s="165">
        <f>SUM(D3:D6)</f>
        <v>392392</v>
      </c>
      <c r="E7" s="229">
        <f>SUM(E3:E6)</f>
        <v>100</v>
      </c>
      <c r="F7" s="226">
        <f t="shared" si="1"/>
        <v>4.263832746555396</v>
      </c>
      <c r="G7" s="164">
        <f>SUM(G3:G6)</f>
        <v>80700</v>
      </c>
      <c r="H7" s="165">
        <f>SUM(H3:H6)</f>
        <v>366339</v>
      </c>
      <c r="I7" s="229">
        <f>SUM(I3:I6)</f>
        <v>100</v>
      </c>
      <c r="J7" s="226">
        <f>IF($G7&lt;&gt;0,$H7/$G7,0)</f>
        <v>4.5395167286245357</v>
      </c>
    </row>
    <row r="8" spans="1:12" ht="5.85" customHeight="1" thickTop="1" thickBot="1" x14ac:dyDescent="0.25">
      <c r="A8" s="169"/>
      <c r="C8" s="9"/>
      <c r="D8" s="9"/>
      <c r="E8" s="227"/>
      <c r="F8" s="227"/>
      <c r="G8" s="9"/>
      <c r="H8" s="9"/>
      <c r="I8" s="227"/>
      <c r="J8" s="227"/>
    </row>
    <row r="9" spans="1:12" s="7" customFormat="1" ht="18.75" customHeight="1" thickTop="1" x14ac:dyDescent="0.2">
      <c r="A9" s="313" t="s">
        <v>18</v>
      </c>
      <c r="B9" s="159" t="s">
        <v>126</v>
      </c>
      <c r="C9" s="166">
        <v>12291</v>
      </c>
      <c r="D9" s="167">
        <v>21556</v>
      </c>
      <c r="E9" s="276">
        <f>IF($D$13&lt;&gt;0,D9/$D$13*100,0)</f>
        <v>19.167533633881966</v>
      </c>
      <c r="F9" s="228">
        <f t="shared" si="1"/>
        <v>1.7538035961272476</v>
      </c>
      <c r="G9" s="166">
        <v>16449</v>
      </c>
      <c r="H9" s="167">
        <v>40799</v>
      </c>
      <c r="I9" s="276">
        <f>IF($H$13&lt;&gt;0,H9/$H$13*100,0)</f>
        <v>47.310867851013498</v>
      </c>
      <c r="J9" s="228">
        <f>IF($G9&lt;&gt;0,$H9/$G9,0)</f>
        <v>2.4803331509514255</v>
      </c>
      <c r="K9" s="134"/>
      <c r="L9" s="9"/>
    </row>
    <row r="10" spans="1:12" s="7" customFormat="1" ht="18.75" customHeight="1" x14ac:dyDescent="0.2">
      <c r="A10" s="314"/>
      <c r="B10" s="282" t="s">
        <v>127</v>
      </c>
      <c r="C10" s="278">
        <v>11202</v>
      </c>
      <c r="D10" s="279">
        <v>52696</v>
      </c>
      <c r="E10" s="280">
        <f t="shared" ref="E10:E12" si="2">IF($D$13&lt;&gt;0,D10/$D$13*100,0)</f>
        <v>46.857132694889785</v>
      </c>
      <c r="F10" s="281">
        <f t="shared" si="1"/>
        <v>4.7041599714336728</v>
      </c>
      <c r="G10" s="278">
        <v>5446</v>
      </c>
      <c r="H10" s="279">
        <v>22612</v>
      </c>
      <c r="I10" s="280">
        <f t="shared" ref="I10:I12" si="3">IF($H$13&lt;&gt;0,H10/$H$13*100,0)</f>
        <v>26.221067767521681</v>
      </c>
      <c r="J10" s="281">
        <f>IF($G10&lt;&gt;0,$H10/$G10,0)</f>
        <v>4.1520381931692985</v>
      </c>
      <c r="K10" s="134"/>
      <c r="L10" s="9"/>
    </row>
    <row r="11" spans="1:12" ht="15.6" customHeight="1" x14ac:dyDescent="0.2">
      <c r="A11" s="314"/>
      <c r="B11" s="135" t="s">
        <v>128</v>
      </c>
      <c r="C11" s="138">
        <v>3809</v>
      </c>
      <c r="D11" s="140">
        <v>18487</v>
      </c>
      <c r="E11" s="245">
        <f t="shared" si="2"/>
        <v>16.438587599256632</v>
      </c>
      <c r="F11" s="224">
        <f t="shared" si="1"/>
        <v>4.8535048569178265</v>
      </c>
      <c r="G11" s="138">
        <v>5720</v>
      </c>
      <c r="H11" s="140">
        <v>21774</v>
      </c>
      <c r="I11" s="245">
        <f t="shared" si="3"/>
        <v>25.249315830975462</v>
      </c>
      <c r="J11" s="224">
        <f>IF($G11&lt;&gt;0,$H11/$G11,0)</f>
        <v>3.8066433566433568</v>
      </c>
    </row>
    <row r="12" spans="1:12" ht="15.6" customHeight="1" thickBot="1" x14ac:dyDescent="0.25">
      <c r="A12" s="314"/>
      <c r="B12" s="160" t="s">
        <v>157</v>
      </c>
      <c r="C12" s="161">
        <v>4807</v>
      </c>
      <c r="D12" s="162">
        <v>19722</v>
      </c>
      <c r="E12" s="275">
        <f t="shared" si="2"/>
        <v>17.536746071971617</v>
      </c>
      <c r="F12" s="225">
        <f t="shared" si="1"/>
        <v>4.1027667984189726</v>
      </c>
      <c r="G12" s="161">
        <v>306</v>
      </c>
      <c r="H12" s="162">
        <v>1051</v>
      </c>
      <c r="I12" s="275">
        <f t="shared" si="3"/>
        <v>1.2187485504893549</v>
      </c>
      <c r="J12" s="225">
        <f>IF($G12&lt;&gt;0,$H12/$G12,0)</f>
        <v>3.4346405228758168</v>
      </c>
    </row>
    <row r="13" spans="1:12" ht="17.100000000000001" customHeight="1" thickTop="1" thickBot="1" x14ac:dyDescent="0.25">
      <c r="A13" s="315"/>
      <c r="B13" s="239" t="s">
        <v>151</v>
      </c>
      <c r="C13" s="164">
        <f>SUM(C9:C12)</f>
        <v>32109</v>
      </c>
      <c r="D13" s="165">
        <f>SUM(D9:D12)</f>
        <v>112461</v>
      </c>
      <c r="E13" s="229">
        <f>SUM(E9:E12)</f>
        <v>100.00000000000001</v>
      </c>
      <c r="F13" s="226">
        <f t="shared" si="1"/>
        <v>3.5024759413248621</v>
      </c>
      <c r="G13" s="164">
        <f>SUM(G9:G12)</f>
        <v>27921</v>
      </c>
      <c r="H13" s="165">
        <f>SUM(H9:H12)</f>
        <v>86236</v>
      </c>
      <c r="I13" s="229">
        <f>SUM(I9:I12)</f>
        <v>100</v>
      </c>
      <c r="J13" s="226">
        <f>IF($G13&lt;&gt;0,$H13/$G13,0)</f>
        <v>3.0885713262418966</v>
      </c>
    </row>
    <row r="14" spans="1:12" ht="5.85" customHeight="1" thickTop="1" thickBot="1" x14ac:dyDescent="0.25">
      <c r="A14" s="168"/>
      <c r="C14" s="9"/>
      <c r="D14" s="9"/>
      <c r="E14" s="227"/>
      <c r="F14" s="227"/>
      <c r="G14" s="9"/>
      <c r="H14" s="9"/>
      <c r="I14" s="227"/>
      <c r="J14" s="227"/>
    </row>
    <row r="15" spans="1:12" s="7" customFormat="1" ht="18.75" customHeight="1" thickTop="1" x14ac:dyDescent="0.2">
      <c r="A15" s="313" t="s">
        <v>19</v>
      </c>
      <c r="B15" s="159" t="s">
        <v>126</v>
      </c>
      <c r="C15" s="166">
        <v>18220</v>
      </c>
      <c r="D15" s="167">
        <v>94861</v>
      </c>
      <c r="E15" s="276">
        <f>IF($D$19&lt;&gt;0,D15/$D$19*100,0)</f>
        <v>17.427080214060929</v>
      </c>
      <c r="F15" s="228">
        <f t="shared" si="1"/>
        <v>5.2064215148188806</v>
      </c>
      <c r="G15" s="166">
        <v>19205</v>
      </c>
      <c r="H15" s="167">
        <v>98582</v>
      </c>
      <c r="I15" s="276">
        <f>IF($H$19&lt;&gt;0,H15/$H$19*100,0)</f>
        <v>19.86002772047447</v>
      </c>
      <c r="J15" s="228">
        <f>IF($G15&lt;&gt;0,$H15/$G15,0)</f>
        <v>5.133142410830513</v>
      </c>
      <c r="K15" s="134"/>
      <c r="L15" s="9"/>
    </row>
    <row r="16" spans="1:12" s="7" customFormat="1" ht="18.75" customHeight="1" x14ac:dyDescent="0.2">
      <c r="A16" s="314"/>
      <c r="B16" s="282" t="s">
        <v>127</v>
      </c>
      <c r="C16" s="278">
        <v>64130</v>
      </c>
      <c r="D16" s="279">
        <v>399156</v>
      </c>
      <c r="E16" s="280">
        <f t="shared" ref="E16:E18" si="4">IF($D$19&lt;&gt;0,D16/$D$19*100,0)</f>
        <v>73.329646850905064</v>
      </c>
      <c r="F16" s="281">
        <f t="shared" si="1"/>
        <v>6.2241696553874943</v>
      </c>
      <c r="G16" s="278">
        <v>43516</v>
      </c>
      <c r="H16" s="279">
        <v>305955</v>
      </c>
      <c r="I16" s="280">
        <f t="shared" ref="I16:I18" si="5">IF($H$19&lt;&gt;0,H16/$H$19*100,0)</f>
        <v>61.636757026817946</v>
      </c>
      <c r="J16" s="281">
        <f>IF($G16&lt;&gt;0,$H16/$G16,0)</f>
        <v>7.030862211600331</v>
      </c>
      <c r="K16" s="134"/>
      <c r="L16" s="9"/>
    </row>
    <row r="17" spans="1:12" ht="15.6" customHeight="1" x14ac:dyDescent="0.2">
      <c r="A17" s="314"/>
      <c r="B17" s="135" t="s">
        <v>128</v>
      </c>
      <c r="C17" s="138">
        <v>8808</v>
      </c>
      <c r="D17" s="140">
        <v>46140</v>
      </c>
      <c r="E17" s="245">
        <f t="shared" si="4"/>
        <v>8.4764600950524578</v>
      </c>
      <c r="F17" s="224">
        <f t="shared" si="1"/>
        <v>5.23841961852861</v>
      </c>
      <c r="G17" s="138">
        <v>8486</v>
      </c>
      <c r="H17" s="140">
        <v>44407</v>
      </c>
      <c r="I17" s="245">
        <f t="shared" si="5"/>
        <v>8.9460981820526051</v>
      </c>
      <c r="J17" s="224">
        <f>IF($G17&lt;&gt;0,$H17/$G17,0)</f>
        <v>5.2329719538062696</v>
      </c>
    </row>
    <row r="18" spans="1:12" ht="15.6" customHeight="1" thickBot="1" x14ac:dyDescent="0.25">
      <c r="A18" s="314"/>
      <c r="B18" s="160" t="s">
        <v>157</v>
      </c>
      <c r="C18" s="161">
        <v>763</v>
      </c>
      <c r="D18" s="162">
        <v>4174</v>
      </c>
      <c r="E18" s="275">
        <f t="shared" si="4"/>
        <v>0.76681283998155536</v>
      </c>
      <c r="F18" s="225">
        <f t="shared" si="1"/>
        <v>5.470511140235911</v>
      </c>
      <c r="G18" s="161">
        <v>6850</v>
      </c>
      <c r="H18" s="162">
        <v>47440</v>
      </c>
      <c r="I18" s="275">
        <f t="shared" si="5"/>
        <v>9.5571170706549768</v>
      </c>
      <c r="J18" s="225">
        <f>IF($G18&lt;&gt;0,$H18/$G18,0)</f>
        <v>6.9255474452554742</v>
      </c>
    </row>
    <row r="19" spans="1:12" ht="17.100000000000001" customHeight="1" thickTop="1" thickBot="1" x14ac:dyDescent="0.25">
      <c r="A19" s="315"/>
      <c r="B19" s="239" t="s">
        <v>151</v>
      </c>
      <c r="C19" s="164">
        <f>SUM(C15:C18)</f>
        <v>91921</v>
      </c>
      <c r="D19" s="165">
        <f>SUM(D15:D18)</f>
        <v>544331</v>
      </c>
      <c r="E19" s="229">
        <f>SUM(E15:E18)</f>
        <v>100</v>
      </c>
      <c r="F19" s="226">
        <f t="shared" si="1"/>
        <v>5.9217262649448985</v>
      </c>
      <c r="G19" s="164">
        <f>SUM(G15:G18)</f>
        <v>78057</v>
      </c>
      <c r="H19" s="165">
        <f>SUM(H15:H18)</f>
        <v>496384</v>
      </c>
      <c r="I19" s="229">
        <f>SUM(I15:I18)</f>
        <v>100.00000000000001</v>
      </c>
      <c r="J19" s="226">
        <f>IF($G19&lt;&gt;0,$H19/$G19,0)</f>
        <v>6.359250291453681</v>
      </c>
    </row>
    <row r="20" spans="1:12" ht="5.85" customHeight="1" thickTop="1" thickBot="1" x14ac:dyDescent="0.25">
      <c r="C20" s="9"/>
      <c r="D20" s="9"/>
      <c r="E20" s="227"/>
      <c r="F20" s="227"/>
      <c r="G20" s="9"/>
      <c r="H20" s="9"/>
      <c r="I20" s="227"/>
      <c r="J20" s="227"/>
    </row>
    <row r="21" spans="1:12" s="7" customFormat="1" ht="18.75" customHeight="1" thickTop="1" x14ac:dyDescent="0.2">
      <c r="A21" s="313" t="s">
        <v>152</v>
      </c>
      <c r="B21" s="159" t="s">
        <v>126</v>
      </c>
      <c r="C21" s="166">
        <v>8102</v>
      </c>
      <c r="D21" s="167">
        <v>55872</v>
      </c>
      <c r="E21" s="276">
        <f>IF($D$25&lt;&gt;0,D21/$D$25*100,0)</f>
        <v>23.968186556503611</v>
      </c>
      <c r="F21" s="228">
        <f t="shared" si="1"/>
        <v>6.8960750431992102</v>
      </c>
      <c r="G21" s="166">
        <v>6694</v>
      </c>
      <c r="H21" s="167">
        <v>46386</v>
      </c>
      <c r="I21" s="276">
        <f>IF($H$25&lt;&gt;0,H21/$H$25*100,0)</f>
        <v>23.696914895247438</v>
      </c>
      <c r="J21" s="228">
        <f>IF($G21&lt;&gt;0,$H21/$G21,0)</f>
        <v>6.9294890947116823</v>
      </c>
      <c r="K21" s="134"/>
      <c r="L21" s="9"/>
    </row>
    <row r="22" spans="1:12" s="7" customFormat="1" ht="18.75" customHeight="1" x14ac:dyDescent="0.2">
      <c r="A22" s="314"/>
      <c r="B22" s="282" t="s">
        <v>127</v>
      </c>
      <c r="C22" s="278">
        <v>21793</v>
      </c>
      <c r="D22" s="279">
        <v>145081</v>
      </c>
      <c r="E22" s="280">
        <f t="shared" ref="E22:E24" si="6">IF($D$25&lt;&gt;0,D22/$D$25*100,0)</f>
        <v>62.237408251075678</v>
      </c>
      <c r="F22" s="281">
        <f t="shared" si="1"/>
        <v>6.6572293855825269</v>
      </c>
      <c r="G22" s="278">
        <v>16525</v>
      </c>
      <c r="H22" s="279">
        <v>120884</v>
      </c>
      <c r="I22" s="280">
        <f t="shared" ref="I22:I24" si="7">IF($H$25&lt;&gt;0,H22/$H$25*100,0)</f>
        <v>61.755224856575062</v>
      </c>
      <c r="J22" s="281">
        <f>IF($G22&lt;&gt;0,$H22/$G22,0)</f>
        <v>7.3152193645990922</v>
      </c>
      <c r="K22" s="134"/>
      <c r="L22" s="9"/>
    </row>
    <row r="23" spans="1:12" ht="15.6" customHeight="1" x14ac:dyDescent="0.2">
      <c r="A23" s="314"/>
      <c r="B23" s="135" t="s">
        <v>128</v>
      </c>
      <c r="C23" s="138">
        <v>6721</v>
      </c>
      <c r="D23" s="140">
        <v>27427</v>
      </c>
      <c r="E23" s="245">
        <f t="shared" si="6"/>
        <v>11.765740490500152</v>
      </c>
      <c r="F23" s="224">
        <f t="shared" si="1"/>
        <v>4.0807915488766549</v>
      </c>
      <c r="G23" s="138">
        <v>4899</v>
      </c>
      <c r="H23" s="140">
        <v>19865</v>
      </c>
      <c r="I23" s="245">
        <f t="shared" si="7"/>
        <v>10.148303677706426</v>
      </c>
      <c r="J23" s="224">
        <f>IF($G23&lt;&gt;0,$H23/$G23,0)</f>
        <v>4.0549091651357418</v>
      </c>
    </row>
    <row r="24" spans="1:12" ht="15.6" customHeight="1" thickBot="1" x14ac:dyDescent="0.25">
      <c r="A24" s="314"/>
      <c r="B24" s="160" t="s">
        <v>157</v>
      </c>
      <c r="C24" s="161">
        <v>650</v>
      </c>
      <c r="D24" s="162">
        <v>4729</v>
      </c>
      <c r="E24" s="275">
        <f t="shared" si="6"/>
        <v>2.0286647019205608</v>
      </c>
      <c r="F24" s="225">
        <f t="shared" si="1"/>
        <v>7.2753846153846151</v>
      </c>
      <c r="G24" s="161">
        <v>1220</v>
      </c>
      <c r="H24" s="162">
        <v>8612</v>
      </c>
      <c r="I24" s="275">
        <f t="shared" si="7"/>
        <v>4.3995565704710673</v>
      </c>
      <c r="J24" s="225">
        <f>IF($G24&lt;&gt;0,$H24/$G24,0)</f>
        <v>7.0590163934426231</v>
      </c>
    </row>
    <row r="25" spans="1:12" ht="17.100000000000001" customHeight="1" thickTop="1" thickBot="1" x14ac:dyDescent="0.25">
      <c r="A25" s="315"/>
      <c r="B25" s="239" t="s">
        <v>151</v>
      </c>
      <c r="C25" s="164">
        <f>SUM(C21:C24)</f>
        <v>37266</v>
      </c>
      <c r="D25" s="165">
        <f>SUM(D21:D24)</f>
        <v>233109</v>
      </c>
      <c r="E25" s="229">
        <f>SUM(E21:E24)</f>
        <v>100</v>
      </c>
      <c r="F25" s="226">
        <f t="shared" si="1"/>
        <v>6.2552729029141849</v>
      </c>
      <c r="G25" s="164">
        <f>SUM(G21:G24)</f>
        <v>29338</v>
      </c>
      <c r="H25" s="165">
        <f>SUM(H21:H24)</f>
        <v>195747</v>
      </c>
      <c r="I25" s="229">
        <f>SUM(I21:I24)</f>
        <v>99.999999999999986</v>
      </c>
      <c r="J25" s="226">
        <f>IF($G25&lt;&gt;0,$H25/$G25,0)</f>
        <v>6.6721317063194494</v>
      </c>
    </row>
    <row r="26" spans="1:12" ht="5.85" customHeight="1" thickTop="1" thickBot="1" x14ac:dyDescent="0.25">
      <c r="A26" s="169"/>
      <c r="C26" s="9"/>
      <c r="D26" s="9"/>
      <c r="E26" s="227"/>
      <c r="F26" s="227"/>
      <c r="G26" s="9"/>
      <c r="H26" s="9"/>
      <c r="I26" s="227"/>
      <c r="J26" s="227"/>
    </row>
    <row r="27" spans="1:12" s="7" customFormat="1" ht="18.75" customHeight="1" thickTop="1" x14ac:dyDescent="0.2">
      <c r="A27" s="313" t="s">
        <v>30</v>
      </c>
      <c r="B27" s="159" t="s">
        <v>126</v>
      </c>
      <c r="C27" s="166">
        <v>37090</v>
      </c>
      <c r="D27" s="167">
        <v>194613</v>
      </c>
      <c r="E27" s="276">
        <f>IF($D$31&lt;&gt;0,D27/$D$31*100,0)</f>
        <v>14.012235767118661</v>
      </c>
      <c r="F27" s="228">
        <f t="shared" si="1"/>
        <v>5.2470477217578866</v>
      </c>
      <c r="G27" s="166">
        <v>36933</v>
      </c>
      <c r="H27" s="167">
        <v>201538</v>
      </c>
      <c r="I27" s="276">
        <f>IF($H$31&lt;&gt;0,H27/$H$31*100,0)</f>
        <v>15.858232884009654</v>
      </c>
      <c r="J27" s="228">
        <f>IF($G27&lt;&gt;0,$H27/$G27,0)</f>
        <v>5.4568543037392034</v>
      </c>
      <c r="K27" s="134"/>
      <c r="L27" s="9"/>
    </row>
    <row r="28" spans="1:12" s="7" customFormat="1" ht="18.75" customHeight="1" x14ac:dyDescent="0.2">
      <c r="A28" s="314"/>
      <c r="B28" s="282" t="s">
        <v>127</v>
      </c>
      <c r="C28" s="278">
        <v>117602</v>
      </c>
      <c r="D28" s="279">
        <v>768522</v>
      </c>
      <c r="E28" s="280">
        <f t="shared" ref="E28:E30" si="8">IF($D$31&lt;&gt;0,D28/$D$31*100,0)</f>
        <v>55.333977977923197</v>
      </c>
      <c r="F28" s="281">
        <f t="shared" si="1"/>
        <v>6.5349398819747959</v>
      </c>
      <c r="G28" s="278">
        <v>94090</v>
      </c>
      <c r="H28" s="279">
        <v>645857</v>
      </c>
      <c r="I28" s="280">
        <f t="shared" ref="I28:I30" si="9">IF($H$31&lt;&gt;0,H28/$H$31*100,0)</f>
        <v>50.819948177355258</v>
      </c>
      <c r="J28" s="281">
        <f>IF($G28&lt;&gt;0,$H28/$G28,0)</f>
        <v>6.864246997555532</v>
      </c>
      <c r="K28" s="134"/>
      <c r="L28" s="9"/>
    </row>
    <row r="29" spans="1:12" ht="15.6" customHeight="1" x14ac:dyDescent="0.2">
      <c r="A29" s="314"/>
      <c r="B29" s="135" t="s">
        <v>128</v>
      </c>
      <c r="C29" s="138">
        <v>62478</v>
      </c>
      <c r="D29" s="140">
        <v>399514</v>
      </c>
      <c r="E29" s="245">
        <f t="shared" si="8"/>
        <v>28.765212808315194</v>
      </c>
      <c r="F29" s="224">
        <f t="shared" si="1"/>
        <v>6.3944748551490127</v>
      </c>
      <c r="G29" s="138">
        <v>60795</v>
      </c>
      <c r="H29" s="140">
        <v>399700</v>
      </c>
      <c r="I29" s="245">
        <f t="shared" si="9"/>
        <v>31.450821600584796</v>
      </c>
      <c r="J29" s="224">
        <f>IF($G29&lt;&gt;0,$H29/$G29,0)</f>
        <v>6.5745538284398384</v>
      </c>
    </row>
    <row r="30" spans="1:12" ht="15.6" customHeight="1" thickBot="1" x14ac:dyDescent="0.25">
      <c r="A30" s="314"/>
      <c r="B30" s="160" t="s">
        <v>157</v>
      </c>
      <c r="C30" s="161">
        <v>3216</v>
      </c>
      <c r="D30" s="162">
        <v>26230</v>
      </c>
      <c r="E30" s="275">
        <f t="shared" si="8"/>
        <v>1.88857344664294</v>
      </c>
      <c r="F30" s="225">
        <f t="shared" si="1"/>
        <v>8.1560945273631837</v>
      </c>
      <c r="G30" s="161">
        <v>3213</v>
      </c>
      <c r="H30" s="162">
        <v>23778</v>
      </c>
      <c r="I30" s="275">
        <f t="shared" si="9"/>
        <v>1.8709973380503009</v>
      </c>
      <c r="J30" s="225">
        <f>IF($G30&lt;&gt;0,$H30/$G30,0)</f>
        <v>7.4005602240896362</v>
      </c>
    </row>
    <row r="31" spans="1:12" ht="17.100000000000001" customHeight="1" thickTop="1" thickBot="1" x14ac:dyDescent="0.25">
      <c r="A31" s="315"/>
      <c r="B31" s="239" t="s">
        <v>151</v>
      </c>
      <c r="C31" s="164">
        <f>SUM(C27:C30)</f>
        <v>220386</v>
      </c>
      <c r="D31" s="165">
        <f>SUM(D27:D30)</f>
        <v>1388879</v>
      </c>
      <c r="E31" s="229">
        <f>SUM(E27:E30)</f>
        <v>100</v>
      </c>
      <c r="F31" s="226">
        <f t="shared" si="1"/>
        <v>6.302029167006979</v>
      </c>
      <c r="G31" s="164">
        <f>SUM(G27:G30)</f>
        <v>195031</v>
      </c>
      <c r="H31" s="165">
        <f>SUM(H27:H30)</f>
        <v>1270873</v>
      </c>
      <c r="I31" s="229">
        <f>SUM(I27:I30)</f>
        <v>100</v>
      </c>
      <c r="J31" s="226">
        <f>IF($G31&lt;&gt;0,$H31/$G31,0)</f>
        <v>6.5162615173997978</v>
      </c>
    </row>
    <row r="32" spans="1:12" ht="5.85" customHeight="1" thickTop="1" thickBot="1" x14ac:dyDescent="0.25">
      <c r="A32" s="168"/>
      <c r="C32" s="9"/>
      <c r="D32" s="9"/>
      <c r="E32" s="227"/>
      <c r="F32" s="227"/>
      <c r="G32" s="9"/>
      <c r="H32" s="9"/>
      <c r="I32" s="227"/>
      <c r="J32" s="227"/>
    </row>
    <row r="33" spans="1:12" s="7" customFormat="1" ht="18.75" customHeight="1" thickTop="1" x14ac:dyDescent="0.2">
      <c r="A33" s="313" t="s">
        <v>31</v>
      </c>
      <c r="B33" s="159" t="s">
        <v>126</v>
      </c>
      <c r="C33" s="166">
        <v>3661</v>
      </c>
      <c r="D33" s="167">
        <v>23659</v>
      </c>
      <c r="E33" s="276">
        <f>IF($D$37&lt;&gt;0,D33/$D$37*100,0)</f>
        <v>8.9757159820781602</v>
      </c>
      <c r="F33" s="228">
        <f t="shared" si="1"/>
        <v>6.462441955749795</v>
      </c>
      <c r="G33" s="166">
        <v>2437</v>
      </c>
      <c r="H33" s="167">
        <v>12951</v>
      </c>
      <c r="I33" s="276">
        <f>IF($H$37&lt;&gt;0,H33/$H$37*100,0)</f>
        <v>5.3063950439229055</v>
      </c>
      <c r="J33" s="228">
        <f>IF($G33&lt;&gt;0,$H33/$G33,0)</f>
        <v>5.3143208863356586</v>
      </c>
      <c r="K33" s="134"/>
      <c r="L33" s="9"/>
    </row>
    <row r="34" spans="1:12" s="7" customFormat="1" ht="18.75" customHeight="1" x14ac:dyDescent="0.2">
      <c r="A34" s="314"/>
      <c r="B34" s="135" t="s">
        <v>127</v>
      </c>
      <c r="C34" s="136">
        <v>11816</v>
      </c>
      <c r="D34" s="137">
        <v>78957</v>
      </c>
      <c r="E34" s="245">
        <f t="shared" ref="E34:E36" si="10">IF($D$37&lt;&gt;0,D34/$D$37*100,0)</f>
        <v>29.954588393294106</v>
      </c>
      <c r="F34" s="224">
        <f t="shared" si="1"/>
        <v>6.6822105619498986</v>
      </c>
      <c r="G34" s="136">
        <v>11972</v>
      </c>
      <c r="H34" s="137">
        <v>78989</v>
      </c>
      <c r="I34" s="245">
        <f t="shared" ref="I34:I36" si="11">IF($H$37&lt;&gt;0,H34/$H$37*100,0)</f>
        <v>32.364052051920808</v>
      </c>
      <c r="J34" s="224">
        <f>IF($G34&lt;&gt;0,$H34/$G34,0)</f>
        <v>6.5978115603073837</v>
      </c>
      <c r="K34" s="134"/>
      <c r="L34" s="9"/>
    </row>
    <row r="35" spans="1:12" ht="15.6" customHeight="1" x14ac:dyDescent="0.2">
      <c r="A35" s="314"/>
      <c r="B35" s="282" t="s">
        <v>128</v>
      </c>
      <c r="C35" s="283">
        <v>19462</v>
      </c>
      <c r="D35" s="284">
        <v>160537</v>
      </c>
      <c r="E35" s="280">
        <f t="shared" si="10"/>
        <v>60.904286597695659</v>
      </c>
      <c r="F35" s="281">
        <f t="shared" si="1"/>
        <v>8.2487411365738357</v>
      </c>
      <c r="G35" s="283">
        <v>18775</v>
      </c>
      <c r="H35" s="284">
        <v>152124</v>
      </c>
      <c r="I35" s="280">
        <f t="shared" si="11"/>
        <v>62.32955290415628</v>
      </c>
      <c r="J35" s="281">
        <f>IF($G35&lt;&gt;0,$H35/$G35,0)</f>
        <v>8.1024766977363516</v>
      </c>
    </row>
    <row r="36" spans="1:12" ht="15.6" customHeight="1" thickBot="1" x14ac:dyDescent="0.25">
      <c r="A36" s="314"/>
      <c r="B36" s="160" t="s">
        <v>157</v>
      </c>
      <c r="C36" s="161">
        <v>84</v>
      </c>
      <c r="D36" s="162">
        <v>436</v>
      </c>
      <c r="E36" s="275">
        <f t="shared" si="10"/>
        <v>0.16540902693207987</v>
      </c>
      <c r="F36" s="225">
        <f t="shared" si="1"/>
        <v>5.1904761904761907</v>
      </c>
      <c r="G36" s="161">
        <v>0</v>
      </c>
      <c r="H36" s="162">
        <v>0</v>
      </c>
      <c r="I36" s="275">
        <f t="shared" si="11"/>
        <v>0</v>
      </c>
      <c r="J36" s="225">
        <f>IF($G36&lt;&gt;0,$H36/$G36,0)</f>
        <v>0</v>
      </c>
    </row>
    <row r="37" spans="1:12" ht="17.100000000000001" customHeight="1" thickTop="1" thickBot="1" x14ac:dyDescent="0.25">
      <c r="A37" s="315"/>
      <c r="B37" s="239" t="s">
        <v>151</v>
      </c>
      <c r="C37" s="164">
        <f>SUM(C33:C36)</f>
        <v>35023</v>
      </c>
      <c r="D37" s="165">
        <f>SUM(D33:D36)</f>
        <v>263589</v>
      </c>
      <c r="E37" s="229">
        <f>SUM(E33:E36)</f>
        <v>100</v>
      </c>
      <c r="F37" s="226">
        <f t="shared" si="1"/>
        <v>7.5261685178311399</v>
      </c>
      <c r="G37" s="164">
        <f>SUM(G33:G36)</f>
        <v>33184</v>
      </c>
      <c r="H37" s="165">
        <f>SUM(H33:H36)</f>
        <v>244064</v>
      </c>
      <c r="I37" s="229">
        <f>SUM(I33:I36)</f>
        <v>100</v>
      </c>
      <c r="J37" s="226">
        <f>IF($G37&lt;&gt;0,$H37/$G37,0)</f>
        <v>7.3548698167791704</v>
      </c>
    </row>
    <row r="38" spans="1:12" ht="5.85" customHeight="1" thickTop="1" thickBot="1" x14ac:dyDescent="0.25">
      <c r="C38" s="9"/>
      <c r="D38" s="9"/>
      <c r="E38" s="227"/>
      <c r="F38" s="227"/>
      <c r="G38" s="9"/>
      <c r="H38" s="9"/>
      <c r="I38" s="227"/>
      <c r="J38" s="227"/>
    </row>
    <row r="39" spans="1:12" s="7" customFormat="1" ht="18.75" customHeight="1" thickTop="1" x14ac:dyDescent="0.2">
      <c r="A39" s="313" t="s">
        <v>32</v>
      </c>
      <c r="B39" s="159" t="s">
        <v>126</v>
      </c>
      <c r="C39" s="166">
        <v>15471</v>
      </c>
      <c r="D39" s="167">
        <v>94774</v>
      </c>
      <c r="E39" s="276">
        <f>IF($D$43&lt;&gt;0,D39/$D$43*100,0)</f>
        <v>17.070306449230724</v>
      </c>
      <c r="F39" s="228">
        <f t="shared" si="1"/>
        <v>6.1259129985133471</v>
      </c>
      <c r="G39" s="166">
        <v>13433</v>
      </c>
      <c r="H39" s="167">
        <v>86065</v>
      </c>
      <c r="I39" s="276">
        <f>IF($H$43&lt;&gt;0,H39/$H$43*100,0)</f>
        <v>15.641981905353877</v>
      </c>
      <c r="J39" s="228">
        <f>IF($G39&lt;&gt;0,$H39/$G39,0)</f>
        <v>6.4069828035435119</v>
      </c>
      <c r="K39" s="134"/>
      <c r="L39" s="9"/>
    </row>
    <row r="40" spans="1:12" s="7" customFormat="1" ht="18.75" customHeight="1" x14ac:dyDescent="0.2">
      <c r="A40" s="314"/>
      <c r="B40" s="135" t="s">
        <v>127</v>
      </c>
      <c r="C40" s="136">
        <v>25744</v>
      </c>
      <c r="D40" s="137">
        <v>196610</v>
      </c>
      <c r="E40" s="245">
        <f t="shared" ref="E40:E42" si="12">IF($D$43&lt;&gt;0,D40/$D$43*100,0)</f>
        <v>35.412591543917664</v>
      </c>
      <c r="F40" s="224">
        <f t="shared" si="1"/>
        <v>7.6371193287756372</v>
      </c>
      <c r="G40" s="136">
        <v>22095</v>
      </c>
      <c r="H40" s="137">
        <v>187449</v>
      </c>
      <c r="I40" s="245">
        <f t="shared" ref="I40:I42" si="13">IF($H$43&lt;&gt;0,H40/$H$43*100,0)</f>
        <v>34.068132994558518</v>
      </c>
      <c r="J40" s="224">
        <f>IF($G40&lt;&gt;0,$H40/$G40,0)</f>
        <v>8.4837746096401894</v>
      </c>
      <c r="K40" s="134"/>
      <c r="L40" s="9"/>
    </row>
    <row r="41" spans="1:12" ht="15.6" customHeight="1" x14ac:dyDescent="0.2">
      <c r="A41" s="314"/>
      <c r="B41" s="282" t="s">
        <v>128</v>
      </c>
      <c r="C41" s="283">
        <v>30545</v>
      </c>
      <c r="D41" s="284">
        <v>252657</v>
      </c>
      <c r="E41" s="280">
        <f t="shared" si="12"/>
        <v>45.507548658316495</v>
      </c>
      <c r="F41" s="281">
        <f t="shared" si="1"/>
        <v>8.271632018333607</v>
      </c>
      <c r="G41" s="283">
        <v>29790</v>
      </c>
      <c r="H41" s="284">
        <v>253371</v>
      </c>
      <c r="I41" s="280">
        <f t="shared" si="13"/>
        <v>46.04920231617286</v>
      </c>
      <c r="J41" s="281">
        <f>IF($G41&lt;&gt;0,$H41/$G41,0)</f>
        <v>8.505236656596173</v>
      </c>
    </row>
    <row r="42" spans="1:12" ht="15.6" customHeight="1" thickBot="1" x14ac:dyDescent="0.25">
      <c r="A42" s="314"/>
      <c r="B42" s="160" t="s">
        <v>157</v>
      </c>
      <c r="C42" s="161">
        <v>1265</v>
      </c>
      <c r="D42" s="162">
        <v>11157</v>
      </c>
      <c r="E42" s="275">
        <f t="shared" si="12"/>
        <v>2.0095533485351171</v>
      </c>
      <c r="F42" s="225">
        <f t="shared" si="1"/>
        <v>8.8197628458498016</v>
      </c>
      <c r="G42" s="161">
        <v>2636</v>
      </c>
      <c r="H42" s="162">
        <v>23333</v>
      </c>
      <c r="I42" s="275">
        <f t="shared" si="13"/>
        <v>4.240682783914739</v>
      </c>
      <c r="J42" s="225">
        <f>IF($G42&lt;&gt;0,$H42/$G42,0)</f>
        <v>8.8516691957511373</v>
      </c>
    </row>
    <row r="43" spans="1:12" ht="17.100000000000001" customHeight="1" thickTop="1" thickBot="1" x14ac:dyDescent="0.25">
      <c r="A43" s="315"/>
      <c r="B43" s="239" t="s">
        <v>151</v>
      </c>
      <c r="C43" s="164">
        <f>SUM(C39:C42)</f>
        <v>73025</v>
      </c>
      <c r="D43" s="165">
        <f>SUM(D39:D42)</f>
        <v>555198</v>
      </c>
      <c r="E43" s="229">
        <f>SUM(E39:E42)</f>
        <v>100</v>
      </c>
      <c r="F43" s="226">
        <f t="shared" si="1"/>
        <v>7.6028483396097224</v>
      </c>
      <c r="G43" s="164">
        <f>SUM(G39:G42)</f>
        <v>67954</v>
      </c>
      <c r="H43" s="165">
        <f>SUM(H39:H42)</f>
        <v>550218</v>
      </c>
      <c r="I43" s="229">
        <f>SUM(I39:I42)</f>
        <v>100</v>
      </c>
      <c r="J43" s="226">
        <f>IF($G43&lt;&gt;0,$H43/$G43,0)</f>
        <v>8.0969185036936757</v>
      </c>
    </row>
    <row r="44" spans="1:12" ht="5.85" customHeight="1" thickTop="1" thickBot="1" x14ac:dyDescent="0.25">
      <c r="A44" s="168"/>
      <c r="C44" s="9"/>
      <c r="D44" s="9"/>
      <c r="E44" s="227"/>
      <c r="F44" s="227"/>
      <c r="G44" s="9"/>
      <c r="H44" s="9"/>
      <c r="I44" s="227"/>
      <c r="J44" s="227"/>
    </row>
    <row r="45" spans="1:12" s="7" customFormat="1" ht="18.75" customHeight="1" thickTop="1" x14ac:dyDescent="0.2">
      <c r="A45" s="313" t="s">
        <v>35</v>
      </c>
      <c r="B45" s="159" t="s">
        <v>126</v>
      </c>
      <c r="C45" s="166">
        <v>15514</v>
      </c>
      <c r="D45" s="167">
        <v>94790</v>
      </c>
      <c r="E45" s="276">
        <f>IF($D$49&lt;&gt;0,D45/$D$49*100,0)</f>
        <v>14.034022770679419</v>
      </c>
      <c r="F45" s="228">
        <f t="shared" si="1"/>
        <v>6.1099651927291481</v>
      </c>
      <c r="G45" s="166">
        <v>14055</v>
      </c>
      <c r="H45" s="167">
        <v>92438</v>
      </c>
      <c r="I45" s="276">
        <f>IF($H$49&lt;&gt;0,H45/$H$49*100,0)</f>
        <v>15.736002587542345</v>
      </c>
      <c r="J45" s="228">
        <f>IF($G45&lt;&gt;0,$H45/$G45,0)</f>
        <v>6.5768765563856277</v>
      </c>
      <c r="K45" s="134"/>
      <c r="L45" s="9"/>
    </row>
    <row r="46" spans="1:12" s="7" customFormat="1" ht="18.75" customHeight="1" x14ac:dyDescent="0.2">
      <c r="A46" s="314"/>
      <c r="B46" s="282" t="s">
        <v>127</v>
      </c>
      <c r="C46" s="278">
        <v>56516</v>
      </c>
      <c r="D46" s="279">
        <v>451563</v>
      </c>
      <c r="E46" s="280">
        <f t="shared" ref="E46:E48" si="14">IF($D$49&lt;&gt;0,D46/$D$49*100,0)</f>
        <v>66.855632708052653</v>
      </c>
      <c r="F46" s="281">
        <f t="shared" si="1"/>
        <v>7.9900028310566915</v>
      </c>
      <c r="G46" s="278">
        <v>46772</v>
      </c>
      <c r="H46" s="279">
        <v>366726</v>
      </c>
      <c r="I46" s="280">
        <f t="shared" ref="I46:I48" si="15">IF($H$49&lt;&gt;0,H46/$H$49*100,0)</f>
        <v>62.428885143761818</v>
      </c>
      <c r="J46" s="281">
        <f>IF($G46&lt;&gt;0,$H46/$G46,0)</f>
        <v>7.8407166680920213</v>
      </c>
      <c r="K46" s="134"/>
      <c r="L46" s="9"/>
    </row>
    <row r="47" spans="1:12" ht="15.6" customHeight="1" x14ac:dyDescent="0.2">
      <c r="A47" s="314"/>
      <c r="B47" s="135" t="s">
        <v>128</v>
      </c>
      <c r="C47" s="138">
        <v>16103</v>
      </c>
      <c r="D47" s="140">
        <v>128059</v>
      </c>
      <c r="E47" s="245">
        <f t="shared" si="14"/>
        <v>18.959625719911759</v>
      </c>
      <c r="F47" s="224">
        <f t="shared" si="1"/>
        <v>7.9524933242252995</v>
      </c>
      <c r="G47" s="138">
        <v>14443</v>
      </c>
      <c r="H47" s="140">
        <v>126939</v>
      </c>
      <c r="I47" s="245">
        <f t="shared" si="15"/>
        <v>21.609213012614269</v>
      </c>
      <c r="J47" s="224">
        <f>IF($G47&lt;&gt;0,$H47/$G47,0)</f>
        <v>8.7889635117357887</v>
      </c>
    </row>
    <row r="48" spans="1:12" ht="15.6" customHeight="1" thickBot="1" x14ac:dyDescent="0.25">
      <c r="A48" s="314"/>
      <c r="B48" s="160" t="s">
        <v>157</v>
      </c>
      <c r="C48" s="161">
        <v>130</v>
      </c>
      <c r="D48" s="162">
        <v>1018</v>
      </c>
      <c r="E48" s="275">
        <f t="shared" si="14"/>
        <v>0.1507188013561731</v>
      </c>
      <c r="F48" s="225">
        <f t="shared" si="1"/>
        <v>7.8307692307692305</v>
      </c>
      <c r="G48" s="161">
        <v>120</v>
      </c>
      <c r="H48" s="162">
        <v>1327</v>
      </c>
      <c r="I48" s="275">
        <f t="shared" si="15"/>
        <v>0.22589925608157568</v>
      </c>
      <c r="J48" s="225">
        <f>IF($G48&lt;&gt;0,$H48/$G48,0)</f>
        <v>11.058333333333334</v>
      </c>
    </row>
    <row r="49" spans="1:12" ht="17.100000000000001" customHeight="1" thickTop="1" thickBot="1" x14ac:dyDescent="0.25">
      <c r="A49" s="315"/>
      <c r="B49" s="163" t="s">
        <v>151</v>
      </c>
      <c r="C49" s="164">
        <f>SUM(C45:C48)</f>
        <v>88263</v>
      </c>
      <c r="D49" s="165">
        <f>SUM(D45:D48)</f>
        <v>675430</v>
      </c>
      <c r="E49" s="229">
        <f>SUM(E45:E48)</f>
        <v>100</v>
      </c>
      <c r="F49" s="226">
        <f t="shared" si="1"/>
        <v>7.6524704576096436</v>
      </c>
      <c r="G49" s="164">
        <f>SUM(G45:G48)</f>
        <v>75390</v>
      </c>
      <c r="H49" s="165">
        <f>SUM(H45:H48)</f>
        <v>587430</v>
      </c>
      <c r="I49" s="229">
        <f>SUM(I45:I48)</f>
        <v>100.00000000000001</v>
      </c>
      <c r="J49" s="226">
        <f>IF($G49&lt;&gt;0,$H49/$G49,0)</f>
        <v>7.7918822124950262</v>
      </c>
    </row>
    <row r="50" spans="1:12" ht="5.85" customHeight="1" thickTop="1" thickBot="1" x14ac:dyDescent="0.25">
      <c r="C50" s="9"/>
      <c r="D50" s="9"/>
      <c r="E50" s="227"/>
      <c r="F50" s="227"/>
      <c r="G50" s="9"/>
      <c r="H50" s="9"/>
      <c r="I50" s="227"/>
      <c r="J50" s="227"/>
    </row>
    <row r="51" spans="1:12" s="7" customFormat="1" ht="18.75" customHeight="1" thickTop="1" x14ac:dyDescent="0.2">
      <c r="A51" s="313" t="s">
        <v>45</v>
      </c>
      <c r="B51" s="159" t="s">
        <v>126</v>
      </c>
      <c r="C51" s="166">
        <v>1137</v>
      </c>
      <c r="D51" s="167">
        <v>3139</v>
      </c>
      <c r="E51" s="276">
        <f>IF($D$55&lt;&gt;0,D51/$D$55*100,0)</f>
        <v>25.803534730785039</v>
      </c>
      <c r="F51" s="228">
        <f t="shared" si="1"/>
        <v>2.7607739665787161</v>
      </c>
      <c r="G51" s="166">
        <v>922</v>
      </c>
      <c r="H51" s="167">
        <v>3249</v>
      </c>
      <c r="I51" s="276">
        <f>IF($H$55&lt;&gt;0,H51/$H$55*100,0)</f>
        <v>24.239033124440464</v>
      </c>
      <c r="J51" s="228">
        <f>IF($G51&lt;&gt;0,$H51/$G51,0)</f>
        <v>3.5238611713665944</v>
      </c>
      <c r="K51" s="134"/>
      <c r="L51" s="9"/>
    </row>
    <row r="52" spans="1:12" s="7" customFormat="1" ht="18.75" customHeight="1" x14ac:dyDescent="0.2">
      <c r="A52" s="314"/>
      <c r="B52" s="282" t="s">
        <v>127</v>
      </c>
      <c r="C52" s="278">
        <v>2294</v>
      </c>
      <c r="D52" s="279">
        <v>6620</v>
      </c>
      <c r="E52" s="280">
        <f t="shared" ref="E52:E54" si="16">IF($D$55&lt;&gt;0,D52/$D$55*100,0)</f>
        <v>54.418413481298813</v>
      </c>
      <c r="F52" s="281">
        <f>IF(C52&lt;&gt;0,D52/C52,0)</f>
        <v>2.885789014821273</v>
      </c>
      <c r="G52" s="278">
        <v>2128</v>
      </c>
      <c r="H52" s="279">
        <v>6798</v>
      </c>
      <c r="I52" s="280">
        <f t="shared" ref="I52:I54" si="17">IF($H$55&lt;&gt;0,H52/$H$55*100,0)</f>
        <v>50.716204118173678</v>
      </c>
      <c r="J52" s="281">
        <f>IF($G52&lt;&gt;0,$H52/$G52,0)</f>
        <v>3.1945488721804511</v>
      </c>
      <c r="K52" s="134"/>
      <c r="L52" s="9"/>
    </row>
    <row r="53" spans="1:12" ht="15.6" customHeight="1" x14ac:dyDescent="0.2">
      <c r="A53" s="314"/>
      <c r="B53" s="135" t="s">
        <v>128</v>
      </c>
      <c r="C53" s="138">
        <v>171</v>
      </c>
      <c r="D53" s="140">
        <v>1240</v>
      </c>
      <c r="E53" s="245">
        <f t="shared" si="16"/>
        <v>10.19317714755446</v>
      </c>
      <c r="F53" s="224">
        <f t="shared" si="1"/>
        <v>7.2514619883040936</v>
      </c>
      <c r="G53" s="138">
        <v>376</v>
      </c>
      <c r="H53" s="140">
        <v>2528</v>
      </c>
      <c r="I53" s="245">
        <f t="shared" si="17"/>
        <v>18.86004177857356</v>
      </c>
      <c r="J53" s="224">
        <f>IF($G53&lt;&gt;0,$H53/$G53,0)</f>
        <v>6.7234042553191493</v>
      </c>
    </row>
    <row r="54" spans="1:12" ht="15.6" customHeight="1" thickBot="1" x14ac:dyDescent="0.25">
      <c r="A54" s="314"/>
      <c r="B54" s="160" t="s">
        <v>157</v>
      </c>
      <c r="C54" s="161">
        <v>410</v>
      </c>
      <c r="D54" s="162">
        <v>1166</v>
      </c>
      <c r="E54" s="275">
        <f t="shared" si="16"/>
        <v>9.5848746403616936</v>
      </c>
      <c r="F54" s="225">
        <f t="shared" si="1"/>
        <v>2.8439024390243901</v>
      </c>
      <c r="G54" s="161">
        <v>277</v>
      </c>
      <c r="H54" s="162">
        <v>829</v>
      </c>
      <c r="I54" s="275">
        <f t="shared" si="17"/>
        <v>6.1847209788122948</v>
      </c>
      <c r="J54" s="225">
        <f>IF($G54&lt;&gt;0,$H54/$G54,0)</f>
        <v>2.9927797833935017</v>
      </c>
    </row>
    <row r="55" spans="1:12" ht="17.100000000000001" customHeight="1" thickTop="1" thickBot="1" x14ac:dyDescent="0.25">
      <c r="A55" s="315"/>
      <c r="B55" s="239" t="s">
        <v>151</v>
      </c>
      <c r="C55" s="164">
        <f>SUM(C51:C54)</f>
        <v>4012</v>
      </c>
      <c r="D55" s="165">
        <f>SUM(D51:D54)</f>
        <v>12165</v>
      </c>
      <c r="E55" s="229">
        <f>SUM(E51:E54)</f>
        <v>100</v>
      </c>
      <c r="F55" s="226">
        <f t="shared" si="1"/>
        <v>3.0321535393818544</v>
      </c>
      <c r="G55" s="164">
        <f>SUM(G51:G54)</f>
        <v>3703</v>
      </c>
      <c r="H55" s="165">
        <f>SUM(H51:H54)</f>
        <v>13404</v>
      </c>
      <c r="I55" s="229">
        <f>SUM(I51:I54)</f>
        <v>100</v>
      </c>
      <c r="J55" s="226">
        <f>IF($G55&lt;&gt;0,$H55/$G55,0)</f>
        <v>3.6197677558736161</v>
      </c>
    </row>
    <row r="56" spans="1:12" ht="5.85" customHeight="1" thickTop="1" thickBot="1" x14ac:dyDescent="0.25">
      <c r="C56" s="9"/>
      <c r="D56" s="9"/>
      <c r="E56" s="227"/>
      <c r="F56" s="227"/>
      <c r="G56" s="9"/>
      <c r="H56" s="9"/>
      <c r="I56" s="227"/>
      <c r="J56" s="227"/>
    </row>
    <row r="57" spans="1:12" s="7" customFormat="1" ht="18.75" customHeight="1" thickTop="1" x14ac:dyDescent="0.2">
      <c r="A57" s="310" t="s">
        <v>137</v>
      </c>
      <c r="B57" s="159" t="s">
        <v>126</v>
      </c>
      <c r="C57" s="166">
        <f>C3+C9+C15+C21+C27+C33+C39+C45+C51</f>
        <v>162343</v>
      </c>
      <c r="D57" s="167">
        <f>D3+D9+D15+D21+D27+D33+D39+D45+D51</f>
        <v>774125</v>
      </c>
      <c r="E57" s="276">
        <f>IF($D$61&lt;&gt;0,D57/$D$61*100,0)</f>
        <v>18.530580334808359</v>
      </c>
      <c r="F57" s="228">
        <f t="shared" si="1"/>
        <v>4.7684532132583479</v>
      </c>
      <c r="G57" s="166">
        <f t="shared" ref="G57:H60" si="18">G3+G9+G15+G21+G27+G33+G39+G45+G51</f>
        <v>160376</v>
      </c>
      <c r="H57" s="167">
        <f t="shared" si="18"/>
        <v>777211</v>
      </c>
      <c r="I57" s="276">
        <f>IF($H$61&lt;&gt;0,H57/$H$61*100,0)</f>
        <v>20.395518402811035</v>
      </c>
      <c r="J57" s="228">
        <f>IF($G57&lt;&gt;0,$H57/$G57,0)</f>
        <v>4.8461802264678004</v>
      </c>
      <c r="K57" s="134"/>
      <c r="L57" s="9"/>
    </row>
    <row r="58" spans="1:12" s="7" customFormat="1" ht="18.75" customHeight="1" x14ac:dyDescent="0.2">
      <c r="A58" s="311"/>
      <c r="B58" s="282" t="s">
        <v>127</v>
      </c>
      <c r="C58" s="278">
        <f t="shared" ref="C58:D60" si="19">C4+C10+C16+C22+C28+C34+C40+C46+C52</f>
        <v>342344</v>
      </c>
      <c r="D58" s="279">
        <f t="shared" si="19"/>
        <v>2267472</v>
      </c>
      <c r="E58" s="280">
        <f t="shared" ref="E58:E60" si="20">IF($D$61&lt;&gt;0,D58/$D$61*100,0)</f>
        <v>54.277503055615796</v>
      </c>
      <c r="F58" s="281">
        <f>IF(C58&lt;&gt;0,D58/C58,0)</f>
        <v>6.6233729815624054</v>
      </c>
      <c r="G58" s="278">
        <f t="shared" si="18"/>
        <v>266546</v>
      </c>
      <c r="H58" s="279">
        <f t="shared" si="18"/>
        <v>1882484</v>
      </c>
      <c r="I58" s="280">
        <f t="shared" ref="I58:I60" si="21">IF($H$61&lt;&gt;0,H58/$H$61*100,0)</f>
        <v>49.400017582094605</v>
      </c>
      <c r="J58" s="281">
        <f>IF($G58&lt;&gt;0,$H58/$G58,0)</f>
        <v>7.0625107861307246</v>
      </c>
      <c r="K58" s="134"/>
      <c r="L58" s="9"/>
    </row>
    <row r="59" spans="1:12" ht="15.6" customHeight="1" x14ac:dyDescent="0.2">
      <c r="A59" s="311"/>
      <c r="B59" s="135" t="s">
        <v>128</v>
      </c>
      <c r="C59" s="138">
        <f t="shared" si="19"/>
        <v>156257</v>
      </c>
      <c r="D59" s="140">
        <f t="shared" si="19"/>
        <v>1062320</v>
      </c>
      <c r="E59" s="245">
        <f t="shared" si="20"/>
        <v>25.42923442761003</v>
      </c>
      <c r="F59" s="224">
        <f t="shared" si="1"/>
        <v>6.7985434252545485</v>
      </c>
      <c r="G59" s="138">
        <f t="shared" si="18"/>
        <v>149278</v>
      </c>
      <c r="H59" s="140">
        <f t="shared" si="18"/>
        <v>1040323</v>
      </c>
      <c r="I59" s="245">
        <f t="shared" si="21"/>
        <v>27.300085679908783</v>
      </c>
      <c r="J59" s="224">
        <f>IF($G59&lt;&gt;0,$H59/$G59,0)</f>
        <v>6.9690309355698767</v>
      </c>
    </row>
    <row r="60" spans="1:12" ht="15.6" customHeight="1" thickBot="1" x14ac:dyDescent="0.25">
      <c r="A60" s="311"/>
      <c r="B60" s="160" t="s">
        <v>157</v>
      </c>
      <c r="C60" s="161">
        <f t="shared" si="19"/>
        <v>13089</v>
      </c>
      <c r="D60" s="162">
        <f t="shared" si="19"/>
        <v>73637</v>
      </c>
      <c r="E60" s="275">
        <f t="shared" si="20"/>
        <v>1.7626821819658107</v>
      </c>
      <c r="F60" s="225">
        <f t="shared" si="1"/>
        <v>5.6258690503476201</v>
      </c>
      <c r="G60" s="161">
        <f t="shared" si="18"/>
        <v>15078</v>
      </c>
      <c r="H60" s="162">
        <f t="shared" si="18"/>
        <v>110677</v>
      </c>
      <c r="I60" s="275">
        <f t="shared" si="21"/>
        <v>2.9043783351855765</v>
      </c>
      <c r="J60" s="225">
        <f>IF($G60&lt;&gt;0,$H60/$G60,0)</f>
        <v>7.340297121634169</v>
      </c>
    </row>
    <row r="61" spans="1:12" ht="17.100000000000001" customHeight="1" thickTop="1" thickBot="1" x14ac:dyDescent="0.25">
      <c r="A61" s="312"/>
      <c r="B61" s="239" t="s">
        <v>151</v>
      </c>
      <c r="C61" s="164">
        <f>SUM(C57:C60)</f>
        <v>674033</v>
      </c>
      <c r="D61" s="165">
        <f>SUM(D57:D60)</f>
        <v>4177554</v>
      </c>
      <c r="E61" s="229">
        <f>SUM(E57:E60)</f>
        <v>100</v>
      </c>
      <c r="F61" s="226">
        <f t="shared" si="1"/>
        <v>6.1978478798515804</v>
      </c>
      <c r="G61" s="164">
        <f>SUM(G57:G60)</f>
        <v>591278</v>
      </c>
      <c r="H61" s="165">
        <f>SUM(H57:H60)</f>
        <v>3810695</v>
      </c>
      <c r="I61" s="229">
        <f>SUM(I57:I60)</f>
        <v>100</v>
      </c>
      <c r="J61" s="226">
        <f>IF($G61&lt;&gt;0,$H61/$G61,0)</f>
        <v>6.4448448952945991</v>
      </c>
    </row>
    <row r="62" spans="1:12" ht="13.5" thickTop="1" x14ac:dyDescent="0.2">
      <c r="C62" s="9"/>
      <c r="D62" s="9"/>
      <c r="E62" s="227"/>
      <c r="F62" s="227"/>
      <c r="G62" s="9"/>
      <c r="H62" s="9"/>
      <c r="I62" s="227"/>
      <c r="J62" s="227"/>
    </row>
    <row r="63" spans="1:12" x14ac:dyDescent="0.2">
      <c r="C63" s="9"/>
      <c r="D63" s="9"/>
      <c r="E63" s="227"/>
      <c r="F63" s="227"/>
      <c r="G63" s="9"/>
      <c r="H63" s="9"/>
      <c r="I63" s="227"/>
      <c r="J63" s="227"/>
    </row>
    <row r="64" spans="1:12" x14ac:dyDescent="0.2">
      <c r="C64" s="9"/>
      <c r="D64" s="9"/>
      <c r="E64" s="227"/>
      <c r="F64" s="227"/>
      <c r="G64" s="9"/>
      <c r="H64" s="9"/>
      <c r="I64" s="227"/>
      <c r="J64" s="227"/>
    </row>
    <row r="65" spans="3:10" x14ac:dyDescent="0.2">
      <c r="C65" s="9"/>
      <c r="D65" s="9"/>
      <c r="E65" s="227"/>
      <c r="F65" s="227"/>
      <c r="G65" s="9"/>
      <c r="H65" s="9"/>
      <c r="I65" s="227"/>
      <c r="J65" s="227"/>
    </row>
    <row r="66" spans="3:10" x14ac:dyDescent="0.2">
      <c r="C66" s="9"/>
      <c r="D66" s="9"/>
      <c r="E66" s="227"/>
      <c r="F66" s="227"/>
      <c r="G66" s="9"/>
      <c r="H66" s="9"/>
      <c r="I66" s="227"/>
      <c r="J66" s="227"/>
    </row>
    <row r="67" spans="3:10" x14ac:dyDescent="0.2">
      <c r="C67" s="9"/>
      <c r="D67" s="9"/>
      <c r="E67" s="227"/>
      <c r="F67" s="227"/>
      <c r="G67" s="9"/>
      <c r="H67" s="9"/>
      <c r="I67" s="227"/>
      <c r="J67" s="227"/>
    </row>
    <row r="68" spans="3:10" x14ac:dyDescent="0.2">
      <c r="C68" s="9"/>
      <c r="D68" s="9"/>
      <c r="E68" s="227"/>
      <c r="F68" s="227"/>
      <c r="G68" s="9"/>
      <c r="H68" s="9"/>
      <c r="I68" s="227"/>
      <c r="J68" s="227"/>
    </row>
    <row r="69" spans="3:10" x14ac:dyDescent="0.2">
      <c r="C69" s="9"/>
      <c r="D69" s="9"/>
      <c r="E69" s="227"/>
      <c r="F69" s="227"/>
      <c r="G69" s="9"/>
      <c r="H69" s="9"/>
      <c r="I69" s="227"/>
      <c r="J69" s="227"/>
    </row>
    <row r="70" spans="3:10" x14ac:dyDescent="0.2">
      <c r="C70" s="9"/>
      <c r="D70" s="9"/>
      <c r="E70" s="227"/>
      <c r="F70" s="227"/>
      <c r="G70" s="9"/>
      <c r="H70" s="9"/>
      <c r="I70" s="227"/>
      <c r="J70" s="227"/>
    </row>
    <row r="71" spans="3:10" x14ac:dyDescent="0.2">
      <c r="C71" s="9"/>
      <c r="D71" s="9"/>
      <c r="E71" s="227"/>
      <c r="F71" s="227"/>
      <c r="G71" s="9"/>
      <c r="H71" s="9"/>
      <c r="I71" s="227"/>
      <c r="J71" s="227"/>
    </row>
    <row r="72" spans="3:10" x14ac:dyDescent="0.2">
      <c r="C72" s="9"/>
      <c r="D72" s="9"/>
      <c r="E72" s="227"/>
      <c r="F72" s="227"/>
      <c r="G72" s="9"/>
      <c r="H72" s="9"/>
      <c r="I72" s="227"/>
      <c r="J72" s="227"/>
    </row>
    <row r="73" spans="3:10" x14ac:dyDescent="0.2">
      <c r="C73" s="9"/>
      <c r="D73" s="9"/>
      <c r="E73" s="227"/>
      <c r="F73" s="227"/>
      <c r="G73" s="9"/>
      <c r="H73" s="9"/>
      <c r="I73" s="227"/>
      <c r="J73" s="227"/>
    </row>
    <row r="74" spans="3:10" x14ac:dyDescent="0.2">
      <c r="C74" s="9"/>
      <c r="D74" s="9"/>
      <c r="E74" s="227"/>
      <c r="F74" s="227"/>
      <c r="G74" s="9"/>
      <c r="H74" s="9"/>
      <c r="I74" s="227"/>
      <c r="J74" s="227"/>
    </row>
    <row r="75" spans="3:10" x14ac:dyDescent="0.2">
      <c r="C75" s="9"/>
      <c r="D75" s="9"/>
      <c r="E75" s="227"/>
      <c r="F75" s="227"/>
      <c r="G75" s="9"/>
      <c r="H75" s="9"/>
      <c r="I75" s="227"/>
      <c r="J75" s="227"/>
    </row>
    <row r="76" spans="3:10" x14ac:dyDescent="0.2">
      <c r="C76" s="9"/>
      <c r="D76" s="9"/>
      <c r="E76" s="227"/>
      <c r="F76" s="227"/>
      <c r="G76" s="9"/>
      <c r="H76" s="9"/>
      <c r="I76" s="227"/>
      <c r="J76" s="227"/>
    </row>
    <row r="77" spans="3:10" x14ac:dyDescent="0.2">
      <c r="C77" s="9"/>
      <c r="D77" s="9"/>
      <c r="E77" s="227"/>
      <c r="F77" s="227"/>
      <c r="G77" s="9"/>
      <c r="H77" s="9"/>
      <c r="I77" s="227"/>
      <c r="J77" s="227"/>
    </row>
    <row r="78" spans="3:10" x14ac:dyDescent="0.2">
      <c r="C78" s="9"/>
      <c r="D78" s="9"/>
      <c r="E78" s="227"/>
      <c r="F78" s="227"/>
      <c r="G78" s="9"/>
      <c r="H78" s="9"/>
      <c r="I78" s="227"/>
      <c r="J78" s="227"/>
    </row>
    <row r="79" spans="3:10" x14ac:dyDescent="0.2">
      <c r="C79" s="9"/>
      <c r="D79" s="9"/>
      <c r="E79" s="227"/>
      <c r="F79" s="227"/>
      <c r="G79" s="9"/>
      <c r="H79" s="9"/>
      <c r="I79" s="227"/>
      <c r="J79" s="227"/>
    </row>
    <row r="80" spans="3:10" x14ac:dyDescent="0.2">
      <c r="C80" s="9"/>
      <c r="D80" s="9"/>
      <c r="E80" s="227"/>
      <c r="F80" s="227"/>
      <c r="G80" s="9"/>
      <c r="H80" s="9"/>
      <c r="I80" s="227"/>
      <c r="J80" s="227"/>
    </row>
    <row r="81" spans="3:10" x14ac:dyDescent="0.2">
      <c r="C81" s="9"/>
      <c r="D81" s="9"/>
      <c r="E81" s="227"/>
      <c r="F81" s="227"/>
      <c r="G81" s="9"/>
      <c r="H81" s="9"/>
      <c r="I81" s="227"/>
      <c r="J81" s="227"/>
    </row>
    <row r="82" spans="3:10" x14ac:dyDescent="0.2">
      <c r="C82" s="9"/>
      <c r="D82" s="9"/>
      <c r="E82" s="227"/>
      <c r="F82" s="227"/>
      <c r="G82" s="9"/>
      <c r="H82" s="9"/>
      <c r="I82" s="227"/>
      <c r="J82" s="227"/>
    </row>
    <row r="83" spans="3:10" x14ac:dyDescent="0.2">
      <c r="C83" s="9"/>
      <c r="D83" s="9"/>
      <c r="E83" s="227"/>
      <c r="F83" s="227"/>
      <c r="G83" s="9"/>
      <c r="H83" s="9"/>
      <c r="I83" s="227"/>
      <c r="J83" s="227"/>
    </row>
    <row r="84" spans="3:10" x14ac:dyDescent="0.2">
      <c r="C84" s="9"/>
      <c r="D84" s="9"/>
      <c r="E84" s="227"/>
      <c r="F84" s="227"/>
      <c r="G84" s="9"/>
      <c r="H84" s="9"/>
      <c r="I84" s="227"/>
      <c r="J84" s="227"/>
    </row>
    <row r="85" spans="3:10" x14ac:dyDescent="0.2">
      <c r="C85" s="9"/>
      <c r="D85" s="9"/>
      <c r="E85" s="227"/>
      <c r="F85" s="227"/>
      <c r="G85" s="9"/>
      <c r="H85" s="9"/>
      <c r="I85" s="227"/>
      <c r="J85" s="227"/>
    </row>
    <row r="86" spans="3:10" x14ac:dyDescent="0.2">
      <c r="C86" s="9"/>
      <c r="D86" s="9"/>
      <c r="E86" s="227"/>
      <c r="F86" s="227"/>
      <c r="G86" s="9"/>
      <c r="H86" s="9"/>
      <c r="I86" s="227"/>
      <c r="J86" s="227"/>
    </row>
    <row r="87" spans="3:10" x14ac:dyDescent="0.2">
      <c r="C87" s="9"/>
      <c r="D87" s="9"/>
      <c r="E87" s="227"/>
      <c r="F87" s="227"/>
      <c r="G87" s="9"/>
      <c r="H87" s="9"/>
      <c r="I87" s="227"/>
      <c r="J87" s="227"/>
    </row>
    <row r="88" spans="3:10" x14ac:dyDescent="0.2">
      <c r="C88" s="9"/>
      <c r="D88" s="9"/>
      <c r="E88" s="227"/>
      <c r="F88" s="227"/>
      <c r="G88" s="9"/>
      <c r="H88" s="9"/>
      <c r="I88" s="227"/>
      <c r="J88" s="227"/>
    </row>
    <row r="89" spans="3:10" x14ac:dyDescent="0.2">
      <c r="C89" s="9"/>
      <c r="D89" s="9"/>
      <c r="E89" s="227"/>
      <c r="F89" s="227"/>
      <c r="G89" s="9"/>
      <c r="H89" s="9"/>
      <c r="I89" s="227"/>
      <c r="J89" s="227"/>
    </row>
    <row r="90" spans="3:10" x14ac:dyDescent="0.2">
      <c r="C90" s="9"/>
      <c r="D90" s="9"/>
      <c r="E90" s="227"/>
      <c r="F90" s="227"/>
      <c r="G90" s="9"/>
      <c r="H90" s="9"/>
      <c r="I90" s="227"/>
      <c r="J90" s="227"/>
    </row>
    <row r="91" spans="3:10" x14ac:dyDescent="0.2">
      <c r="C91" s="9"/>
      <c r="D91" s="9"/>
      <c r="E91" s="227"/>
      <c r="F91" s="227"/>
      <c r="G91" s="9"/>
      <c r="H91" s="9"/>
      <c r="I91" s="227"/>
      <c r="J91" s="227"/>
    </row>
    <row r="92" spans="3:10" x14ac:dyDescent="0.2">
      <c r="C92" s="9"/>
      <c r="D92" s="9"/>
      <c r="E92" s="227"/>
      <c r="F92" s="227"/>
      <c r="G92" s="9"/>
      <c r="H92" s="9"/>
      <c r="I92" s="227"/>
      <c r="J92" s="227"/>
    </row>
    <row r="93" spans="3:10" x14ac:dyDescent="0.2">
      <c r="C93" s="9"/>
      <c r="D93" s="9"/>
      <c r="E93" s="227"/>
      <c r="F93" s="227"/>
      <c r="G93" s="9"/>
      <c r="H93" s="9"/>
      <c r="I93" s="227"/>
      <c r="J93" s="227"/>
    </row>
    <row r="94" spans="3:10" x14ac:dyDescent="0.2">
      <c r="C94" s="9"/>
      <c r="D94" s="9"/>
      <c r="E94" s="227"/>
      <c r="F94" s="227"/>
      <c r="G94" s="9"/>
      <c r="H94" s="9"/>
      <c r="I94" s="227"/>
      <c r="J94" s="227"/>
    </row>
    <row r="95" spans="3:10" x14ac:dyDescent="0.2">
      <c r="C95" s="9"/>
      <c r="D95" s="9"/>
      <c r="E95" s="227"/>
      <c r="F95" s="227"/>
      <c r="G95" s="9"/>
      <c r="H95" s="9"/>
      <c r="I95" s="227"/>
      <c r="J95" s="227"/>
    </row>
    <row r="96" spans="3:10" x14ac:dyDescent="0.2">
      <c r="C96" s="9"/>
      <c r="D96" s="9"/>
      <c r="E96" s="227"/>
      <c r="F96" s="227"/>
      <c r="G96" s="9"/>
      <c r="H96" s="9"/>
      <c r="I96" s="227"/>
      <c r="J96" s="227"/>
    </row>
    <row r="97" spans="3:10" x14ac:dyDescent="0.2">
      <c r="C97" s="9"/>
      <c r="D97" s="9"/>
      <c r="E97" s="227"/>
      <c r="F97" s="227"/>
      <c r="G97" s="9"/>
      <c r="H97" s="9"/>
      <c r="I97" s="227"/>
      <c r="J97" s="227"/>
    </row>
    <row r="98" spans="3:10" x14ac:dyDescent="0.2">
      <c r="C98" s="9"/>
      <c r="D98" s="9"/>
      <c r="E98" s="227"/>
      <c r="F98" s="227"/>
      <c r="G98" s="9"/>
      <c r="H98" s="9"/>
      <c r="I98" s="227"/>
      <c r="J98" s="227"/>
    </row>
    <row r="99" spans="3:10" x14ac:dyDescent="0.2">
      <c r="C99" s="9"/>
      <c r="D99" s="9"/>
      <c r="E99" s="227"/>
      <c r="F99" s="227"/>
      <c r="G99" s="9"/>
      <c r="H99" s="9"/>
      <c r="I99" s="227"/>
      <c r="J99" s="227"/>
    </row>
    <row r="100" spans="3:10" x14ac:dyDescent="0.2">
      <c r="C100" s="9"/>
      <c r="D100" s="9"/>
      <c r="E100" s="227"/>
      <c r="F100" s="227"/>
      <c r="G100" s="9"/>
      <c r="H100" s="9"/>
      <c r="I100" s="227"/>
      <c r="J100" s="227"/>
    </row>
    <row r="101" spans="3:10" x14ac:dyDescent="0.2">
      <c r="C101" s="9"/>
      <c r="D101" s="9"/>
      <c r="E101" s="227"/>
      <c r="F101" s="227"/>
      <c r="G101" s="9"/>
      <c r="H101" s="9"/>
      <c r="I101" s="227"/>
      <c r="J101" s="227"/>
    </row>
    <row r="102" spans="3:10" x14ac:dyDescent="0.2">
      <c r="C102" s="9"/>
      <c r="D102" s="9"/>
      <c r="E102" s="227"/>
      <c r="F102" s="227"/>
      <c r="G102" s="9"/>
      <c r="H102" s="9"/>
      <c r="I102" s="227"/>
      <c r="J102" s="227"/>
    </row>
    <row r="103" spans="3:10" x14ac:dyDescent="0.2">
      <c r="C103" s="9"/>
      <c r="D103" s="9"/>
      <c r="E103" s="227"/>
      <c r="F103" s="227"/>
      <c r="G103" s="9"/>
      <c r="H103" s="9"/>
      <c r="I103" s="227"/>
      <c r="J103" s="227"/>
    </row>
    <row r="104" spans="3:10" x14ac:dyDescent="0.2">
      <c r="C104" s="9"/>
      <c r="D104" s="9"/>
      <c r="E104" s="227"/>
      <c r="F104" s="227"/>
      <c r="G104" s="9"/>
      <c r="H104" s="9"/>
      <c r="I104" s="227"/>
      <c r="J104" s="227"/>
    </row>
    <row r="105" spans="3:10" x14ac:dyDescent="0.2">
      <c r="C105" s="9"/>
      <c r="D105" s="9"/>
      <c r="E105" s="227"/>
      <c r="F105" s="227"/>
      <c r="G105" s="9"/>
      <c r="H105" s="9"/>
      <c r="I105" s="227"/>
      <c r="J105" s="227"/>
    </row>
    <row r="106" spans="3:10" x14ac:dyDescent="0.2">
      <c r="C106" s="9"/>
      <c r="D106" s="9"/>
      <c r="E106" s="227"/>
      <c r="F106" s="227"/>
      <c r="G106" s="9"/>
      <c r="H106" s="9"/>
      <c r="I106" s="227"/>
      <c r="J106" s="227"/>
    </row>
    <row r="107" spans="3:10" x14ac:dyDescent="0.2">
      <c r="C107" s="9"/>
      <c r="D107" s="9"/>
      <c r="E107" s="227"/>
      <c r="F107" s="227"/>
      <c r="G107" s="9"/>
      <c r="H107" s="9"/>
      <c r="I107" s="227"/>
      <c r="J107" s="227"/>
    </row>
    <row r="108" spans="3:10" x14ac:dyDescent="0.2">
      <c r="C108" s="9"/>
      <c r="D108" s="9"/>
      <c r="E108" s="227"/>
      <c r="F108" s="227"/>
      <c r="G108" s="9"/>
      <c r="H108" s="9"/>
      <c r="I108" s="227"/>
      <c r="J108" s="227"/>
    </row>
    <row r="109" spans="3:10" x14ac:dyDescent="0.2">
      <c r="C109" s="9"/>
      <c r="D109" s="9"/>
      <c r="E109" s="227"/>
      <c r="F109" s="227"/>
      <c r="G109" s="9"/>
      <c r="H109" s="9"/>
      <c r="I109" s="227"/>
      <c r="J109" s="227"/>
    </row>
    <row r="110" spans="3:10" x14ac:dyDescent="0.2">
      <c r="C110" s="9"/>
      <c r="D110" s="9"/>
      <c r="E110" s="227"/>
      <c r="F110" s="227"/>
      <c r="G110" s="9"/>
      <c r="H110" s="9"/>
      <c r="I110" s="227"/>
      <c r="J110" s="227"/>
    </row>
    <row r="111" spans="3:10" x14ac:dyDescent="0.2">
      <c r="C111" s="9"/>
      <c r="D111" s="9"/>
      <c r="E111" s="227"/>
      <c r="F111" s="227"/>
      <c r="G111" s="9"/>
      <c r="H111" s="9"/>
      <c r="I111" s="227"/>
      <c r="J111" s="227"/>
    </row>
    <row r="112" spans="3:10" x14ac:dyDescent="0.2">
      <c r="C112" s="9"/>
      <c r="D112" s="9"/>
      <c r="E112" s="227"/>
      <c r="F112" s="227"/>
      <c r="G112" s="9"/>
      <c r="H112" s="9"/>
      <c r="I112" s="227"/>
      <c r="J112" s="227"/>
    </row>
    <row r="113" spans="3:10" x14ac:dyDescent="0.2">
      <c r="C113" s="9"/>
      <c r="D113" s="9"/>
      <c r="E113" s="227"/>
      <c r="F113" s="227"/>
      <c r="G113" s="9"/>
      <c r="H113" s="9"/>
      <c r="I113" s="227"/>
      <c r="J113" s="227"/>
    </row>
    <row r="114" spans="3:10" x14ac:dyDescent="0.2">
      <c r="C114" s="9"/>
      <c r="D114" s="9"/>
      <c r="E114" s="227"/>
      <c r="F114" s="227"/>
      <c r="G114" s="9"/>
      <c r="H114" s="9"/>
      <c r="I114" s="227"/>
      <c r="J114" s="227"/>
    </row>
    <row r="115" spans="3:10" x14ac:dyDescent="0.2">
      <c r="C115" s="9"/>
      <c r="D115" s="9"/>
      <c r="E115" s="227"/>
      <c r="F115" s="227"/>
      <c r="G115" s="9"/>
      <c r="H115" s="9"/>
      <c r="I115" s="227"/>
      <c r="J115" s="227"/>
    </row>
    <row r="116" spans="3:10" x14ac:dyDescent="0.2">
      <c r="C116" s="9"/>
      <c r="D116" s="9"/>
      <c r="E116" s="227"/>
      <c r="F116" s="227"/>
      <c r="G116" s="9"/>
      <c r="H116" s="9"/>
      <c r="I116" s="227"/>
      <c r="J116" s="227"/>
    </row>
    <row r="117" spans="3:10" x14ac:dyDescent="0.2">
      <c r="C117" s="9"/>
      <c r="D117" s="9"/>
      <c r="E117" s="227"/>
      <c r="F117" s="227"/>
      <c r="G117" s="9"/>
      <c r="H117" s="9"/>
      <c r="I117" s="227"/>
      <c r="J117" s="227"/>
    </row>
    <row r="118" spans="3:10" x14ac:dyDescent="0.2">
      <c r="C118" s="9"/>
      <c r="D118" s="9"/>
      <c r="E118" s="227"/>
      <c r="F118" s="227"/>
      <c r="G118" s="9"/>
      <c r="H118" s="9"/>
      <c r="I118" s="227"/>
      <c r="J118" s="227"/>
    </row>
    <row r="119" spans="3:10" x14ac:dyDescent="0.2">
      <c r="C119" s="9"/>
      <c r="D119" s="9"/>
      <c r="E119" s="227"/>
      <c r="F119" s="227"/>
      <c r="G119" s="9"/>
      <c r="H119" s="9"/>
      <c r="I119" s="227"/>
      <c r="J119" s="227"/>
    </row>
    <row r="120" spans="3:10" x14ac:dyDescent="0.2">
      <c r="C120" s="9"/>
      <c r="D120" s="9"/>
      <c r="E120" s="227"/>
      <c r="F120" s="227"/>
      <c r="G120" s="9"/>
      <c r="H120" s="9"/>
      <c r="I120" s="227"/>
      <c r="J120" s="227"/>
    </row>
    <row r="121" spans="3:10" x14ac:dyDescent="0.2">
      <c r="C121" s="9"/>
      <c r="D121" s="9"/>
      <c r="E121" s="227"/>
      <c r="F121" s="227"/>
      <c r="G121" s="9"/>
      <c r="H121" s="9"/>
      <c r="I121" s="227"/>
      <c r="J121" s="227"/>
    </row>
    <row r="122" spans="3:10" x14ac:dyDescent="0.2">
      <c r="C122" s="9"/>
      <c r="D122" s="9"/>
      <c r="E122" s="227"/>
      <c r="F122" s="227"/>
      <c r="G122" s="9"/>
      <c r="H122" s="9"/>
      <c r="I122" s="227"/>
      <c r="J122" s="227"/>
    </row>
    <row r="123" spans="3:10" x14ac:dyDescent="0.2">
      <c r="C123" s="9"/>
      <c r="D123" s="9"/>
      <c r="E123" s="227"/>
      <c r="F123" s="227"/>
      <c r="G123" s="9"/>
      <c r="H123" s="9"/>
      <c r="I123" s="227"/>
      <c r="J123" s="227"/>
    </row>
    <row r="124" spans="3:10" x14ac:dyDescent="0.2">
      <c r="C124" s="9"/>
      <c r="D124" s="9"/>
      <c r="E124" s="227"/>
      <c r="F124" s="227"/>
      <c r="G124" s="9"/>
      <c r="H124" s="9"/>
      <c r="I124" s="227"/>
      <c r="J124" s="227"/>
    </row>
    <row r="125" spans="3:10" x14ac:dyDescent="0.2">
      <c r="C125" s="9"/>
      <c r="D125" s="9"/>
      <c r="E125" s="227"/>
      <c r="F125" s="227"/>
      <c r="G125" s="9"/>
      <c r="H125" s="9"/>
      <c r="I125" s="227"/>
      <c r="J125" s="227"/>
    </row>
    <row r="126" spans="3:10" x14ac:dyDescent="0.2">
      <c r="C126" s="9"/>
      <c r="D126" s="9"/>
      <c r="E126" s="227"/>
      <c r="F126" s="227"/>
      <c r="G126" s="9"/>
      <c r="H126" s="9"/>
      <c r="I126" s="227"/>
      <c r="J126" s="227"/>
    </row>
    <row r="127" spans="3:10" x14ac:dyDescent="0.2">
      <c r="C127" s="9"/>
      <c r="D127" s="9"/>
      <c r="E127" s="227"/>
      <c r="F127" s="227"/>
      <c r="G127" s="9"/>
      <c r="H127" s="9"/>
      <c r="I127" s="227"/>
      <c r="J127" s="227"/>
    </row>
    <row r="128" spans="3:10" x14ac:dyDescent="0.2">
      <c r="C128" s="9"/>
      <c r="D128" s="9"/>
      <c r="E128" s="227"/>
      <c r="F128" s="227"/>
      <c r="G128" s="9"/>
      <c r="H128" s="9"/>
      <c r="I128" s="227"/>
      <c r="J128" s="227"/>
    </row>
    <row r="129" spans="3:10" x14ac:dyDescent="0.2">
      <c r="C129" s="9"/>
      <c r="D129" s="9"/>
      <c r="E129" s="227"/>
      <c r="F129" s="227"/>
      <c r="G129" s="9"/>
      <c r="H129" s="9"/>
      <c r="I129" s="227"/>
      <c r="J129" s="227"/>
    </row>
    <row r="130" spans="3:10" x14ac:dyDescent="0.2">
      <c r="C130" s="9"/>
      <c r="D130" s="9"/>
      <c r="E130" s="227"/>
      <c r="F130" s="227"/>
      <c r="G130" s="9"/>
      <c r="H130" s="9"/>
      <c r="I130" s="227"/>
      <c r="J130" s="227"/>
    </row>
    <row r="131" spans="3:10" x14ac:dyDescent="0.2">
      <c r="C131" s="9"/>
      <c r="D131" s="9"/>
      <c r="E131" s="227"/>
      <c r="F131" s="227"/>
      <c r="G131" s="9"/>
      <c r="H131" s="9"/>
      <c r="I131" s="227"/>
      <c r="J131" s="227"/>
    </row>
    <row r="132" spans="3:10" x14ac:dyDescent="0.2">
      <c r="C132" s="9"/>
      <c r="D132" s="9"/>
      <c r="E132" s="227"/>
      <c r="F132" s="227"/>
      <c r="G132" s="9"/>
      <c r="H132" s="9"/>
      <c r="I132" s="227"/>
      <c r="J132" s="227"/>
    </row>
    <row r="133" spans="3:10" x14ac:dyDescent="0.2">
      <c r="C133" s="9"/>
      <c r="D133" s="9"/>
      <c r="E133" s="227"/>
      <c r="F133" s="227"/>
      <c r="G133" s="9"/>
      <c r="H133" s="9"/>
      <c r="I133" s="227"/>
      <c r="J133" s="227"/>
    </row>
    <row r="134" spans="3:10" x14ac:dyDescent="0.2">
      <c r="C134" s="9"/>
      <c r="D134" s="9"/>
      <c r="E134" s="227"/>
      <c r="F134" s="227"/>
      <c r="G134" s="9"/>
      <c r="H134" s="9"/>
      <c r="I134" s="227"/>
      <c r="J134" s="227"/>
    </row>
    <row r="135" spans="3:10" x14ac:dyDescent="0.2">
      <c r="C135" s="9"/>
      <c r="D135" s="9"/>
      <c r="E135" s="227"/>
      <c r="F135" s="227"/>
      <c r="G135" s="9"/>
      <c r="H135" s="9"/>
      <c r="I135" s="227"/>
      <c r="J135" s="227"/>
    </row>
    <row r="136" spans="3:10" x14ac:dyDescent="0.2">
      <c r="C136" s="9"/>
      <c r="D136" s="9"/>
      <c r="E136" s="227"/>
      <c r="F136" s="227"/>
      <c r="G136" s="9"/>
      <c r="H136" s="9"/>
      <c r="I136" s="227"/>
      <c r="J136" s="227"/>
    </row>
    <row r="137" spans="3:10" x14ac:dyDescent="0.2">
      <c r="C137" s="9"/>
      <c r="D137" s="9"/>
      <c r="E137" s="227"/>
      <c r="F137" s="227"/>
      <c r="G137" s="9"/>
      <c r="H137" s="9"/>
      <c r="I137" s="227"/>
      <c r="J137" s="227"/>
    </row>
    <row r="138" spans="3:10" x14ac:dyDescent="0.2">
      <c r="C138" s="9"/>
      <c r="D138" s="9"/>
      <c r="E138" s="227"/>
      <c r="F138" s="227"/>
      <c r="G138" s="9"/>
      <c r="H138" s="9"/>
      <c r="I138" s="227"/>
      <c r="J138" s="227"/>
    </row>
    <row r="139" spans="3:10" x14ac:dyDescent="0.2">
      <c r="C139" s="9"/>
      <c r="D139" s="9"/>
      <c r="E139" s="227"/>
      <c r="F139" s="227"/>
      <c r="G139" s="9"/>
      <c r="H139" s="9"/>
      <c r="I139" s="227"/>
      <c r="J139" s="227"/>
    </row>
    <row r="140" spans="3:10" x14ac:dyDescent="0.2">
      <c r="C140" s="9"/>
      <c r="D140" s="9"/>
      <c r="E140" s="227"/>
      <c r="F140" s="227"/>
      <c r="G140" s="9"/>
      <c r="H140" s="9"/>
      <c r="I140" s="227"/>
      <c r="J140" s="227"/>
    </row>
    <row r="141" spans="3:10" x14ac:dyDescent="0.2">
      <c r="C141" s="9"/>
      <c r="D141" s="9"/>
      <c r="E141" s="227"/>
      <c r="F141" s="227"/>
      <c r="G141" s="9"/>
      <c r="H141" s="9"/>
      <c r="I141" s="227"/>
      <c r="J141" s="227"/>
    </row>
    <row r="142" spans="3:10" x14ac:dyDescent="0.2">
      <c r="C142" s="9"/>
      <c r="D142" s="9"/>
      <c r="E142" s="227"/>
      <c r="F142" s="227"/>
      <c r="G142" s="9"/>
      <c r="H142" s="9"/>
      <c r="I142" s="227"/>
      <c r="J142" s="227"/>
    </row>
    <row r="143" spans="3:10" x14ac:dyDescent="0.2">
      <c r="C143" s="9"/>
      <c r="D143" s="9"/>
      <c r="E143" s="227"/>
      <c r="F143" s="227"/>
      <c r="G143" s="9"/>
      <c r="H143" s="9"/>
      <c r="I143" s="227"/>
      <c r="J143" s="227"/>
    </row>
    <row r="144" spans="3:10" x14ac:dyDescent="0.2">
      <c r="C144" s="9"/>
      <c r="D144" s="9"/>
      <c r="E144" s="227"/>
      <c r="F144" s="227"/>
      <c r="G144" s="9"/>
      <c r="H144" s="9"/>
      <c r="I144" s="227"/>
      <c r="J144" s="227"/>
    </row>
    <row r="145" spans="3:10" x14ac:dyDescent="0.2">
      <c r="C145" s="9"/>
      <c r="D145" s="9"/>
      <c r="E145" s="227"/>
      <c r="F145" s="227"/>
      <c r="G145" s="9"/>
      <c r="H145" s="9"/>
      <c r="I145" s="227"/>
      <c r="J145" s="227"/>
    </row>
    <row r="146" spans="3:10" x14ac:dyDescent="0.2">
      <c r="C146" s="9"/>
      <c r="D146" s="9"/>
      <c r="E146" s="227"/>
      <c r="F146" s="227"/>
      <c r="G146" s="9"/>
      <c r="H146" s="9"/>
      <c r="I146" s="227"/>
      <c r="J146" s="227"/>
    </row>
    <row r="147" spans="3:10" x14ac:dyDescent="0.2">
      <c r="C147" s="9"/>
      <c r="D147" s="9"/>
      <c r="E147" s="227"/>
      <c r="F147" s="227"/>
      <c r="G147" s="9"/>
      <c r="H147" s="9"/>
      <c r="I147" s="227"/>
      <c r="J147" s="227"/>
    </row>
    <row r="148" spans="3:10" x14ac:dyDescent="0.2">
      <c r="C148" s="9"/>
      <c r="D148" s="9"/>
      <c r="E148" s="227"/>
      <c r="F148" s="227"/>
      <c r="G148" s="9"/>
      <c r="H148" s="9"/>
      <c r="I148" s="227"/>
      <c r="J148" s="227"/>
    </row>
    <row r="149" spans="3:10" x14ac:dyDescent="0.2">
      <c r="C149" s="9"/>
      <c r="D149" s="9"/>
      <c r="E149" s="227"/>
      <c r="F149" s="227"/>
      <c r="G149" s="9"/>
      <c r="H149" s="9"/>
      <c r="I149" s="227"/>
      <c r="J149" s="227"/>
    </row>
    <row r="150" spans="3:10" x14ac:dyDescent="0.2">
      <c r="C150" s="9"/>
      <c r="D150" s="9"/>
      <c r="E150" s="227"/>
      <c r="F150" s="227"/>
      <c r="G150" s="9"/>
      <c r="H150" s="9"/>
      <c r="I150" s="227"/>
      <c r="J150" s="227"/>
    </row>
    <row r="151" spans="3:10" x14ac:dyDescent="0.2">
      <c r="C151" s="9"/>
      <c r="D151" s="9"/>
      <c r="E151" s="227"/>
      <c r="F151" s="227"/>
      <c r="G151" s="9"/>
      <c r="H151" s="9"/>
      <c r="I151" s="227"/>
      <c r="J151" s="227"/>
    </row>
    <row r="152" spans="3:10" x14ac:dyDescent="0.2">
      <c r="C152" s="9"/>
      <c r="D152" s="9"/>
      <c r="E152" s="227"/>
      <c r="F152" s="227"/>
      <c r="G152" s="9"/>
      <c r="H152" s="9"/>
      <c r="I152" s="227"/>
      <c r="J152" s="227"/>
    </row>
    <row r="153" spans="3:10" x14ac:dyDescent="0.2">
      <c r="C153" s="9"/>
      <c r="D153" s="9"/>
      <c r="E153" s="227"/>
      <c r="F153" s="227"/>
      <c r="G153" s="9"/>
      <c r="H153" s="9"/>
      <c r="I153" s="227"/>
      <c r="J153" s="227"/>
    </row>
    <row r="154" spans="3:10" x14ac:dyDescent="0.2">
      <c r="C154" s="9"/>
      <c r="D154" s="9"/>
      <c r="E154" s="227"/>
      <c r="F154" s="227"/>
      <c r="G154" s="9"/>
      <c r="H154" s="9"/>
      <c r="I154" s="227"/>
      <c r="J154" s="227"/>
    </row>
    <row r="155" spans="3:10" x14ac:dyDescent="0.2">
      <c r="C155" s="9"/>
      <c r="D155" s="9"/>
      <c r="E155" s="227"/>
      <c r="F155" s="227"/>
      <c r="G155" s="9"/>
      <c r="H155" s="9"/>
      <c r="I155" s="227"/>
      <c r="J155" s="227"/>
    </row>
    <row r="156" spans="3:10" x14ac:dyDescent="0.2">
      <c r="C156" s="9"/>
      <c r="D156" s="9"/>
      <c r="E156" s="227"/>
      <c r="F156" s="227"/>
      <c r="G156" s="9"/>
      <c r="H156" s="9"/>
      <c r="I156" s="227"/>
      <c r="J156" s="227"/>
    </row>
  </sheetData>
  <mergeCells count="12">
    <mergeCell ref="A57:A61"/>
    <mergeCell ref="A1:A2"/>
    <mergeCell ref="B1:B2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</mergeCells>
  <pageMargins left="0.39370078740157483" right="0" top="1.0171874999999999" bottom="0.35433070866141736" header="0.11811023622047245" footer="0.31496062992125984"/>
  <pageSetup paperSize="9" scale="63" orientation="portrait" horizontalDpi="300" verticalDpi="300" r:id="rId1"/>
  <headerFooter>
    <oddHeader>&amp;C&amp;"Verdana,Regular"TURISTIČKA ZAJEDNICA KVARNERA
&amp;"Verdana,Bold"KOMERCIJALNI turistički promet&amp;"Verdana,Regular" na Kvarneru po subregijama i vrstama smještaja
u &amp;"Verdana,Bold"srpnju 2016. godine</oddHeader>
    <oddFooter xml:space="preserve">&amp;L&amp;"Verdana,Regular"&amp;7IZVOR: VII/2016. - informacijski sustav eVisitor - ažurnost podataka: 2.8.2016. 07:01
            VII/2015. - informacijski sustav TZ Kvarnera
U Opatiji, 2. kolovoza 2016. godine&amp;R&amp;"Verdana,Regular"&amp;7 6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74"/>
  <sheetViews>
    <sheetView view="pageLayout" topLeftCell="A34" zoomScaleNormal="100" zoomScaleSheetLayoutView="100" workbookViewId="0">
      <selection activeCell="I2" sqref="I2"/>
    </sheetView>
  </sheetViews>
  <sheetFormatPr defaultColWidth="1" defaultRowHeight="12.75" x14ac:dyDescent="0.2"/>
  <cols>
    <col min="1" max="1" width="19" style="7" customWidth="1"/>
    <col min="2" max="2" width="9" style="7" customWidth="1"/>
    <col min="3" max="3" width="10" style="7" customWidth="1"/>
    <col min="4" max="4" width="10.5703125" style="7" customWidth="1"/>
    <col min="5" max="5" width="6.28515625" style="7" customWidth="1"/>
    <col min="6" max="6" width="9" style="7" customWidth="1"/>
    <col min="7" max="7" width="10" style="7" customWidth="1"/>
    <col min="8" max="8" width="10.5703125" style="7" customWidth="1"/>
    <col min="9" max="9" width="6.28515625" style="7" customWidth="1"/>
    <col min="10" max="12" width="5.85546875" style="11" customWidth="1"/>
    <col min="13" max="16384" width="1" style="7"/>
  </cols>
  <sheetData>
    <row r="1" spans="1:18" s="122" customFormat="1" ht="15.75" customHeight="1" thickTop="1" x14ac:dyDescent="0.25">
      <c r="A1" s="289" t="s">
        <v>0</v>
      </c>
      <c r="B1" s="291" t="s">
        <v>159</v>
      </c>
      <c r="C1" s="292"/>
      <c r="D1" s="292"/>
      <c r="E1" s="293"/>
      <c r="F1" s="291" t="s">
        <v>131</v>
      </c>
      <c r="G1" s="292"/>
      <c r="H1" s="292"/>
      <c r="I1" s="293"/>
      <c r="J1" s="118" t="s">
        <v>133</v>
      </c>
      <c r="K1" s="119"/>
      <c r="L1" s="120"/>
      <c r="M1" s="121"/>
    </row>
    <row r="2" spans="1:18" s="130" customFormat="1" ht="21.75" customHeight="1" thickBot="1" x14ac:dyDescent="0.3">
      <c r="A2" s="290"/>
      <c r="B2" s="123" t="s">
        <v>160</v>
      </c>
      <c r="C2" s="124" t="s">
        <v>161</v>
      </c>
      <c r="D2" s="125" t="s">
        <v>162</v>
      </c>
      <c r="E2" s="126" t="s">
        <v>171</v>
      </c>
      <c r="F2" s="123" t="s">
        <v>160</v>
      </c>
      <c r="G2" s="124" t="s">
        <v>161</v>
      </c>
      <c r="H2" s="125" t="s">
        <v>162</v>
      </c>
      <c r="I2" s="126" t="s">
        <v>171</v>
      </c>
      <c r="J2" s="127" t="s">
        <v>138</v>
      </c>
      <c r="K2" s="128" t="s">
        <v>2</v>
      </c>
      <c r="L2" s="129" t="s">
        <v>3</v>
      </c>
    </row>
    <row r="3" spans="1:18" s="2" customFormat="1" ht="13.5" thickTop="1" x14ac:dyDescent="0.2">
      <c r="A3" s="60" t="s">
        <v>4</v>
      </c>
      <c r="B3" s="96">
        <v>36558</v>
      </c>
      <c r="C3" s="96">
        <v>177919</v>
      </c>
      <c r="D3" s="63">
        <f>B3+C3</f>
        <v>214477</v>
      </c>
      <c r="E3" s="64">
        <f>IF($D$46&lt;&gt;0,D3/$D$46*100,0)</f>
        <v>15.470055200479516</v>
      </c>
      <c r="F3" s="61">
        <v>36347</v>
      </c>
      <c r="G3" s="96">
        <v>182002</v>
      </c>
      <c r="H3" s="63">
        <f>F3+G3</f>
        <v>218349</v>
      </c>
      <c r="I3" s="65">
        <f t="shared" ref="I3:I44" si="0">IF($H$46&lt;&gt;0,H3/$H$46*100,0)</f>
        <v>16.462818815425585</v>
      </c>
      <c r="J3" s="61">
        <f t="shared" ref="J3:L18" si="1">IF(F3&lt;&gt;0,B3/F3*100,0)</f>
        <v>100.58051558588055</v>
      </c>
      <c r="K3" s="62">
        <f t="shared" si="1"/>
        <v>97.756618059142212</v>
      </c>
      <c r="L3" s="63">
        <f t="shared" si="1"/>
        <v>98.226692130488345</v>
      </c>
    </row>
    <row r="4" spans="1:18" s="2" customFormat="1" x14ac:dyDescent="0.2">
      <c r="A4" s="66" t="s">
        <v>5</v>
      </c>
      <c r="B4" s="97">
        <v>7460</v>
      </c>
      <c r="C4" s="68">
        <v>43069</v>
      </c>
      <c r="D4" s="69">
        <f>B4+C4</f>
        <v>50529</v>
      </c>
      <c r="E4" s="70">
        <f t="shared" ref="E4:E44" si="2">IF($D$46&lt;&gt;0,D4/$D$46*100,0)</f>
        <v>3.6446165286955221</v>
      </c>
      <c r="F4" s="67">
        <v>6882</v>
      </c>
      <c r="G4" s="97">
        <v>38182</v>
      </c>
      <c r="H4" s="69">
        <f>F4+G4</f>
        <v>45064</v>
      </c>
      <c r="I4" s="70">
        <f t="shared" si="0"/>
        <v>3.3976820003679369</v>
      </c>
      <c r="J4" s="67">
        <f t="shared" si="1"/>
        <v>108.39872130194709</v>
      </c>
      <c r="K4" s="68">
        <f t="shared" si="1"/>
        <v>112.79922476559636</v>
      </c>
      <c r="L4" s="69">
        <f t="shared" si="1"/>
        <v>112.12719687555477</v>
      </c>
    </row>
    <row r="5" spans="1:18" s="2" customFormat="1" x14ac:dyDescent="0.2">
      <c r="A5" s="66" t="s">
        <v>6</v>
      </c>
      <c r="B5" s="97">
        <v>955</v>
      </c>
      <c r="C5" s="68">
        <v>25551</v>
      </c>
      <c r="D5" s="69">
        <f>B5+C5</f>
        <v>26506</v>
      </c>
      <c r="E5" s="70">
        <f t="shared" si="2"/>
        <v>1.9118566706169429</v>
      </c>
      <c r="F5" s="67">
        <v>878</v>
      </c>
      <c r="G5" s="68">
        <v>24062</v>
      </c>
      <c r="H5" s="69">
        <f>F5+G5</f>
        <v>24940</v>
      </c>
      <c r="I5" s="70">
        <f t="shared" si="0"/>
        <v>1.8803965269211864</v>
      </c>
      <c r="J5" s="67">
        <f t="shared" si="1"/>
        <v>108.76993166287016</v>
      </c>
      <c r="K5" s="68">
        <f t="shared" si="1"/>
        <v>106.18818053362146</v>
      </c>
      <c r="L5" s="69">
        <f t="shared" si="1"/>
        <v>106.27906976744185</v>
      </c>
    </row>
    <row r="6" spans="1:18" s="2" customFormat="1" x14ac:dyDescent="0.2">
      <c r="A6" s="66" t="s">
        <v>7</v>
      </c>
      <c r="B6" s="97">
        <v>399</v>
      </c>
      <c r="C6" s="68">
        <v>8757</v>
      </c>
      <c r="D6" s="69">
        <f>B6+C6</f>
        <v>9156</v>
      </c>
      <c r="E6" s="70">
        <f t="shared" si="2"/>
        <v>0.66041498815999122</v>
      </c>
      <c r="F6" s="67">
        <v>358</v>
      </c>
      <c r="G6" s="68">
        <v>7709</v>
      </c>
      <c r="H6" s="69">
        <f>F6+G6</f>
        <v>8067</v>
      </c>
      <c r="I6" s="70">
        <f t="shared" si="0"/>
        <v>0.60822609393236604</v>
      </c>
      <c r="J6" s="67">
        <f t="shared" si="1"/>
        <v>111.45251396648044</v>
      </c>
      <c r="K6" s="68">
        <f t="shared" si="1"/>
        <v>113.59449993514075</v>
      </c>
      <c r="L6" s="69">
        <f t="shared" si="1"/>
        <v>113.49944217181107</v>
      </c>
      <c r="M6" s="1"/>
    </row>
    <row r="7" spans="1:18" s="2" customFormat="1" x14ac:dyDescent="0.2">
      <c r="A7" s="66" t="s">
        <v>8</v>
      </c>
      <c r="B7" s="97">
        <v>864</v>
      </c>
      <c r="C7" s="68">
        <v>6691</v>
      </c>
      <c r="D7" s="69">
        <f>B7+C7</f>
        <v>7555</v>
      </c>
      <c r="E7" s="70">
        <f t="shared" si="2"/>
        <v>0.54493613319667256</v>
      </c>
      <c r="F7" s="67">
        <v>1024</v>
      </c>
      <c r="G7" s="68">
        <v>4010</v>
      </c>
      <c r="H7" s="69">
        <f>F7+G7</f>
        <v>5034</v>
      </c>
      <c r="I7" s="70">
        <f t="shared" si="0"/>
        <v>0.37954755880197477</v>
      </c>
      <c r="J7" s="67">
        <f t="shared" si="1"/>
        <v>84.375</v>
      </c>
      <c r="K7" s="68">
        <f t="shared" si="1"/>
        <v>166.85785536159599</v>
      </c>
      <c r="L7" s="69">
        <f t="shared" si="1"/>
        <v>150.07945967421534</v>
      </c>
    </row>
    <row r="8" spans="1:18" s="2" customFormat="1" ht="13.5" thickBot="1" x14ac:dyDescent="0.25">
      <c r="A8" s="71" t="s">
        <v>9</v>
      </c>
      <c r="B8" s="98">
        <f>SUM(B3:B7)</f>
        <v>46236</v>
      </c>
      <c r="C8" s="99">
        <f>SUM(C3:C7)</f>
        <v>261987</v>
      </c>
      <c r="D8" s="100">
        <f t="shared" ref="D8:D44" si="3">B8+C8</f>
        <v>308223</v>
      </c>
      <c r="E8" s="101">
        <f t="shared" si="2"/>
        <v>22.231879521148642</v>
      </c>
      <c r="F8" s="102">
        <f>SUM(F3:F7)</f>
        <v>45489</v>
      </c>
      <c r="G8" s="99">
        <f>SUM(G3:G7)</f>
        <v>255965</v>
      </c>
      <c r="H8" s="100">
        <f t="shared" ref="H8:H46" si="4">F8+G8</f>
        <v>301454</v>
      </c>
      <c r="I8" s="101">
        <f t="shared" si="0"/>
        <v>22.72867099544905</v>
      </c>
      <c r="J8" s="72">
        <f t="shared" si="1"/>
        <v>101.6421552463233</v>
      </c>
      <c r="K8" s="73">
        <f t="shared" si="1"/>
        <v>102.35266540347314</v>
      </c>
      <c r="L8" s="74">
        <f t="shared" si="1"/>
        <v>102.24545038380649</v>
      </c>
      <c r="M8" s="1"/>
      <c r="N8" s="1"/>
      <c r="O8" s="1"/>
      <c r="P8" s="1"/>
      <c r="Q8" s="1"/>
      <c r="R8" s="1"/>
    </row>
    <row r="9" spans="1:18" s="2" customFormat="1" ht="13.5" thickTop="1" x14ac:dyDescent="0.2">
      <c r="A9" s="60" t="s">
        <v>10</v>
      </c>
      <c r="B9" s="96">
        <v>14693</v>
      </c>
      <c r="C9" s="62">
        <v>43832</v>
      </c>
      <c r="D9" s="63">
        <f t="shared" si="3"/>
        <v>58525</v>
      </c>
      <c r="E9" s="64">
        <f t="shared" si="2"/>
        <v>4.2213616406797172</v>
      </c>
      <c r="F9" s="61">
        <v>13773</v>
      </c>
      <c r="G9" s="62">
        <v>41210</v>
      </c>
      <c r="H9" s="63">
        <f t="shared" si="4"/>
        <v>54983</v>
      </c>
      <c r="I9" s="64">
        <f t="shared" si="0"/>
        <v>4.1455429927709533</v>
      </c>
      <c r="J9" s="61">
        <f t="shared" si="1"/>
        <v>106.67973571480434</v>
      </c>
      <c r="K9" s="62">
        <f t="shared" si="1"/>
        <v>106.36253336568795</v>
      </c>
      <c r="L9" s="63">
        <f t="shared" si="1"/>
        <v>106.44199116090427</v>
      </c>
      <c r="M9" s="1"/>
      <c r="N9" s="1"/>
      <c r="O9" s="1"/>
      <c r="P9" s="1"/>
      <c r="Q9" s="1"/>
      <c r="R9" s="1"/>
    </row>
    <row r="10" spans="1:18" s="2" customFormat="1" x14ac:dyDescent="0.2">
      <c r="A10" s="66" t="s">
        <v>11</v>
      </c>
      <c r="B10" s="97">
        <v>2154</v>
      </c>
      <c r="C10" s="68">
        <v>15866</v>
      </c>
      <c r="D10" s="69">
        <f t="shared" si="3"/>
        <v>18020</v>
      </c>
      <c r="E10" s="70">
        <f t="shared" si="2"/>
        <v>1.2997682488688338</v>
      </c>
      <c r="F10" s="67">
        <v>1291</v>
      </c>
      <c r="G10" s="68">
        <v>13767</v>
      </c>
      <c r="H10" s="69">
        <f t="shared" si="4"/>
        <v>15058</v>
      </c>
      <c r="I10" s="70">
        <f t="shared" si="0"/>
        <v>1.1353252166150452</v>
      </c>
      <c r="J10" s="67">
        <f t="shared" si="1"/>
        <v>166.84740511231604</v>
      </c>
      <c r="K10" s="68">
        <f t="shared" si="1"/>
        <v>115.24660419844557</v>
      </c>
      <c r="L10" s="69">
        <f t="shared" si="1"/>
        <v>119.67060698631957</v>
      </c>
      <c r="M10" s="1"/>
      <c r="N10" s="1"/>
      <c r="O10" s="1"/>
      <c r="P10" s="1"/>
      <c r="Q10" s="1"/>
      <c r="R10" s="1"/>
    </row>
    <row r="11" spans="1:18" s="2" customFormat="1" x14ac:dyDescent="0.2">
      <c r="A11" s="66" t="s">
        <v>12</v>
      </c>
      <c r="B11" s="97">
        <v>2930</v>
      </c>
      <c r="C11" s="68">
        <v>2911</v>
      </c>
      <c r="D11" s="69">
        <f t="shared" si="3"/>
        <v>5841</v>
      </c>
      <c r="E11" s="70">
        <f t="shared" si="2"/>
        <v>0.42130667822657369</v>
      </c>
      <c r="F11" s="67">
        <v>2834</v>
      </c>
      <c r="G11" s="68">
        <v>2366</v>
      </c>
      <c r="H11" s="69">
        <f t="shared" si="4"/>
        <v>5200</v>
      </c>
      <c r="I11" s="70">
        <f t="shared" si="0"/>
        <v>0.39206342983120157</v>
      </c>
      <c r="J11" s="67">
        <f t="shared" si="1"/>
        <v>103.38743824982357</v>
      </c>
      <c r="K11" s="68">
        <f t="shared" si="1"/>
        <v>123.03465765004226</v>
      </c>
      <c r="L11" s="69">
        <f t="shared" si="1"/>
        <v>112.32692307692307</v>
      </c>
      <c r="M11" s="1"/>
      <c r="N11" s="1"/>
      <c r="O11" s="1"/>
      <c r="P11" s="1"/>
      <c r="Q11" s="1"/>
      <c r="R11" s="1"/>
    </row>
    <row r="12" spans="1:18" s="2" customFormat="1" x14ac:dyDescent="0.2">
      <c r="A12" s="66" t="s">
        <v>13</v>
      </c>
      <c r="B12" s="97">
        <v>63</v>
      </c>
      <c r="C12" s="68">
        <v>490</v>
      </c>
      <c r="D12" s="69">
        <f t="shared" si="3"/>
        <v>553</v>
      </c>
      <c r="E12" s="70">
        <f t="shared" si="2"/>
        <v>3.9887449590702832E-2</v>
      </c>
      <c r="F12" s="67">
        <v>1121</v>
      </c>
      <c r="G12" s="68">
        <v>1631</v>
      </c>
      <c r="H12" s="69">
        <f t="shared" si="4"/>
        <v>2752</v>
      </c>
      <c r="I12" s="70">
        <f t="shared" si="0"/>
        <v>0.20749203055682053</v>
      </c>
      <c r="J12" s="67">
        <f t="shared" si="1"/>
        <v>5.6199821587867973</v>
      </c>
      <c r="K12" s="68">
        <f t="shared" si="1"/>
        <v>30.042918454935624</v>
      </c>
      <c r="L12" s="69">
        <f t="shared" si="1"/>
        <v>20.094476744186046</v>
      </c>
      <c r="M12" s="1"/>
      <c r="N12" s="1"/>
      <c r="O12" s="1"/>
      <c r="P12" s="1"/>
      <c r="Q12" s="1"/>
      <c r="R12" s="1"/>
    </row>
    <row r="13" spans="1:18" s="2" customFormat="1" x14ac:dyDescent="0.2">
      <c r="A13" s="66" t="s">
        <v>14</v>
      </c>
      <c r="B13" s="97">
        <v>537</v>
      </c>
      <c r="C13" s="68">
        <v>1854</v>
      </c>
      <c r="D13" s="69">
        <f t="shared" si="3"/>
        <v>2391</v>
      </c>
      <c r="E13" s="70">
        <f t="shared" si="2"/>
        <v>0.17246092580717989</v>
      </c>
      <c r="F13" s="67">
        <v>413</v>
      </c>
      <c r="G13" s="68">
        <v>1264</v>
      </c>
      <c r="H13" s="69">
        <f t="shared" si="4"/>
        <v>1677</v>
      </c>
      <c r="I13" s="70">
        <f t="shared" si="0"/>
        <v>0.12644045612056251</v>
      </c>
      <c r="J13" s="67">
        <f t="shared" si="1"/>
        <v>130.02421307506054</v>
      </c>
      <c r="K13" s="68">
        <f t="shared" si="1"/>
        <v>146.67721518987344</v>
      </c>
      <c r="L13" s="69">
        <f t="shared" si="1"/>
        <v>142.57602862254024</v>
      </c>
      <c r="M13" s="1"/>
      <c r="N13" s="1"/>
      <c r="O13" s="1"/>
      <c r="P13" s="1"/>
      <c r="Q13" s="1"/>
      <c r="R13" s="1"/>
    </row>
    <row r="14" spans="1:18" s="2" customFormat="1" ht="12.75" customHeight="1" x14ac:dyDescent="0.2">
      <c r="A14" s="37" t="s">
        <v>15</v>
      </c>
      <c r="B14" s="97">
        <v>1146</v>
      </c>
      <c r="C14" s="68">
        <v>1004</v>
      </c>
      <c r="D14" s="69">
        <f t="shared" si="3"/>
        <v>2150</v>
      </c>
      <c r="E14" s="70">
        <f t="shared" si="2"/>
        <v>0.15507778773962222</v>
      </c>
      <c r="F14" s="67">
        <v>809</v>
      </c>
      <c r="G14" s="68">
        <v>1028</v>
      </c>
      <c r="H14" s="69">
        <f t="shared" si="4"/>
        <v>1837</v>
      </c>
      <c r="I14" s="70">
        <f t="shared" si="0"/>
        <v>0.13850394626921486</v>
      </c>
      <c r="J14" s="67">
        <f t="shared" si="1"/>
        <v>141.65636588380715</v>
      </c>
      <c r="K14" s="68">
        <f t="shared" si="1"/>
        <v>97.665369649805442</v>
      </c>
      <c r="L14" s="69">
        <f t="shared" si="1"/>
        <v>117.03864997278171</v>
      </c>
      <c r="M14" s="1"/>
      <c r="N14" s="1"/>
      <c r="O14" s="1"/>
      <c r="P14" s="1"/>
      <c r="Q14" s="1"/>
      <c r="R14" s="1"/>
    </row>
    <row r="15" spans="1:18" s="2" customFormat="1" x14ac:dyDescent="0.2">
      <c r="A15" s="66" t="s">
        <v>16</v>
      </c>
      <c r="B15" s="97">
        <v>148</v>
      </c>
      <c r="C15" s="68">
        <v>551</v>
      </c>
      <c r="D15" s="69">
        <f t="shared" si="3"/>
        <v>699</v>
      </c>
      <c r="E15" s="70">
        <f t="shared" si="2"/>
        <v>5.0418313316277177E-2</v>
      </c>
      <c r="F15" s="67">
        <v>142</v>
      </c>
      <c r="G15" s="68">
        <v>501</v>
      </c>
      <c r="H15" s="69">
        <f t="shared" si="4"/>
        <v>643</v>
      </c>
      <c r="I15" s="70">
        <f t="shared" si="0"/>
        <v>4.8480151034896661E-2</v>
      </c>
      <c r="J15" s="67">
        <f t="shared" si="1"/>
        <v>104.22535211267605</v>
      </c>
      <c r="K15" s="68">
        <f t="shared" si="1"/>
        <v>109.98003992015968</v>
      </c>
      <c r="L15" s="69">
        <f t="shared" si="1"/>
        <v>108.70917573872472</v>
      </c>
      <c r="M15" s="1"/>
      <c r="N15" s="1"/>
      <c r="O15" s="1"/>
      <c r="P15" s="1"/>
      <c r="Q15" s="1"/>
      <c r="R15" s="1"/>
    </row>
    <row r="16" spans="1:18" s="2" customFormat="1" x14ac:dyDescent="0.2">
      <c r="A16" s="66" t="s">
        <v>17</v>
      </c>
      <c r="B16" s="97">
        <v>237</v>
      </c>
      <c r="C16" s="68">
        <v>904</v>
      </c>
      <c r="D16" s="69">
        <f t="shared" si="3"/>
        <v>1141</v>
      </c>
      <c r="E16" s="70">
        <f t="shared" si="2"/>
        <v>8.229942130739952E-2</v>
      </c>
      <c r="F16" s="67">
        <v>196</v>
      </c>
      <c r="G16" s="68">
        <v>336</v>
      </c>
      <c r="H16" s="69">
        <f t="shared" si="4"/>
        <v>532</v>
      </c>
      <c r="I16" s="70">
        <f t="shared" si="0"/>
        <v>4.0111104744269092E-2</v>
      </c>
      <c r="J16" s="67">
        <f t="shared" si="1"/>
        <v>120.91836734693877</v>
      </c>
      <c r="K16" s="68">
        <f t="shared" si="1"/>
        <v>269.04761904761909</v>
      </c>
      <c r="L16" s="69">
        <f t="shared" si="1"/>
        <v>214.47368421052633</v>
      </c>
      <c r="M16" s="1"/>
      <c r="N16" s="1"/>
      <c r="O16" s="1"/>
      <c r="P16" s="1"/>
      <c r="Q16" s="1"/>
      <c r="R16" s="1"/>
    </row>
    <row r="17" spans="1:18" s="2" customFormat="1" ht="13.5" thickBot="1" x14ac:dyDescent="0.25">
      <c r="A17" s="75" t="s">
        <v>18</v>
      </c>
      <c r="B17" s="98">
        <f>SUM(B9:B16)</f>
        <v>21908</v>
      </c>
      <c r="C17" s="99">
        <f>SUM(C9:C16)</f>
        <v>67412</v>
      </c>
      <c r="D17" s="100">
        <f t="shared" si="3"/>
        <v>89320</v>
      </c>
      <c r="E17" s="103">
        <f t="shared" si="2"/>
        <v>6.4425804655363059</v>
      </c>
      <c r="F17" s="102">
        <f>SUM(F9:F16)</f>
        <v>20579</v>
      </c>
      <c r="G17" s="99">
        <f>SUM(G9:G16)</f>
        <v>62103</v>
      </c>
      <c r="H17" s="100">
        <f t="shared" si="4"/>
        <v>82682</v>
      </c>
      <c r="I17" s="104">
        <f t="shared" si="0"/>
        <v>6.2339593279429639</v>
      </c>
      <c r="J17" s="72">
        <f t="shared" si="1"/>
        <v>106.45803974925896</v>
      </c>
      <c r="K17" s="73">
        <f t="shared" si="1"/>
        <v>108.54870135098142</v>
      </c>
      <c r="L17" s="74">
        <f t="shared" si="1"/>
        <v>108.02834958031977</v>
      </c>
      <c r="M17" s="1"/>
      <c r="N17" s="1"/>
      <c r="O17" s="1"/>
      <c r="P17" s="1"/>
      <c r="Q17" s="1"/>
      <c r="R17" s="1"/>
    </row>
    <row r="18" spans="1:18" s="2" customFormat="1" ht="14.25" thickTop="1" thickBot="1" x14ac:dyDescent="0.25">
      <c r="A18" s="75" t="s">
        <v>19</v>
      </c>
      <c r="B18" s="105">
        <v>29663</v>
      </c>
      <c r="C18" s="106">
        <v>134213</v>
      </c>
      <c r="D18" s="100">
        <f>B18+C18</f>
        <v>163876</v>
      </c>
      <c r="E18" s="107">
        <f t="shared" si="2"/>
        <v>11.820245369124805</v>
      </c>
      <c r="F18" s="108">
        <v>32685</v>
      </c>
      <c r="G18" s="106">
        <v>117409</v>
      </c>
      <c r="H18" s="109">
        <f>F18+G18</f>
        <v>150094</v>
      </c>
      <c r="I18" s="107">
        <f t="shared" si="0"/>
        <v>11.316609314823918</v>
      </c>
      <c r="J18" s="76">
        <f>IF(F18&lt;&gt;0,B18/F18*100,0)</f>
        <v>90.75416857885881</v>
      </c>
      <c r="K18" s="77">
        <f t="shared" si="1"/>
        <v>114.31236106261021</v>
      </c>
      <c r="L18" s="78">
        <f t="shared" si="1"/>
        <v>109.18224579263662</v>
      </c>
      <c r="M18" s="1"/>
      <c r="N18" s="1"/>
      <c r="O18" s="1"/>
      <c r="P18" s="1"/>
      <c r="Q18" s="1"/>
      <c r="R18" s="1"/>
    </row>
    <row r="19" spans="1:18" s="2" customFormat="1" ht="13.5" thickTop="1" x14ac:dyDescent="0.2">
      <c r="A19" s="60" t="s">
        <v>20</v>
      </c>
      <c r="B19" s="96">
        <v>7406</v>
      </c>
      <c r="C19" s="96">
        <v>46232</v>
      </c>
      <c r="D19" s="63">
        <f t="shared" si="3"/>
        <v>53638</v>
      </c>
      <c r="E19" s="64">
        <f t="shared" si="2"/>
        <v>3.8688662226873753</v>
      </c>
      <c r="F19" s="96">
        <v>7288</v>
      </c>
      <c r="G19" s="96">
        <v>38906</v>
      </c>
      <c r="H19" s="96">
        <f t="shared" si="4"/>
        <v>46194</v>
      </c>
      <c r="I19" s="64">
        <f t="shared" si="0"/>
        <v>3.4828803995427942</v>
      </c>
      <c r="J19" s="61">
        <f t="shared" ref="J19:L46" si="5">IF(F19&lt;&gt;0,B19/F19*100,0)</f>
        <v>101.61909989023053</v>
      </c>
      <c r="K19" s="62">
        <f t="shared" si="5"/>
        <v>118.83000051405952</v>
      </c>
      <c r="L19" s="63">
        <f t="shared" si="5"/>
        <v>116.11464692384293</v>
      </c>
      <c r="M19" s="1"/>
      <c r="N19" s="1"/>
      <c r="O19" s="1"/>
      <c r="P19" s="1"/>
      <c r="Q19" s="1"/>
      <c r="R19" s="1"/>
    </row>
    <row r="20" spans="1:18" s="2" customFormat="1" x14ac:dyDescent="0.2">
      <c r="A20" s="79" t="s">
        <v>21</v>
      </c>
      <c r="B20" s="97">
        <v>199</v>
      </c>
      <c r="C20" s="68">
        <v>3296</v>
      </c>
      <c r="D20" s="69">
        <f t="shared" si="3"/>
        <v>3495</v>
      </c>
      <c r="E20" s="70">
        <f t="shared" si="2"/>
        <v>0.25209156658138593</v>
      </c>
      <c r="F20" s="67">
        <v>147</v>
      </c>
      <c r="G20" s="68">
        <v>2045</v>
      </c>
      <c r="H20" s="69">
        <f t="shared" si="4"/>
        <v>2192</v>
      </c>
      <c r="I20" s="70">
        <f t="shared" si="0"/>
        <v>0.16526981503653729</v>
      </c>
      <c r="J20" s="67">
        <f t="shared" si="5"/>
        <v>135.37414965986395</v>
      </c>
      <c r="K20" s="68">
        <f t="shared" si="5"/>
        <v>161.17359413202934</v>
      </c>
      <c r="L20" s="69">
        <f t="shared" si="5"/>
        <v>159.44343065693431</v>
      </c>
      <c r="M20" s="1"/>
      <c r="N20" s="1"/>
      <c r="O20" s="1"/>
      <c r="P20" s="1"/>
      <c r="Q20" s="1"/>
      <c r="R20" s="1"/>
    </row>
    <row r="21" spans="1:18" s="2" customFormat="1" ht="13.5" thickBot="1" x14ac:dyDescent="0.25">
      <c r="A21" s="80" t="s">
        <v>22</v>
      </c>
      <c r="B21" s="98">
        <f>SUM(B19:B20)</f>
        <v>7605</v>
      </c>
      <c r="C21" s="99">
        <f>SUM(C19:C20)</f>
        <v>49528</v>
      </c>
      <c r="D21" s="100">
        <f t="shared" si="3"/>
        <v>57133</v>
      </c>
      <c r="E21" s="101">
        <f t="shared" si="2"/>
        <v>4.1209577892687612</v>
      </c>
      <c r="F21" s="102">
        <f>SUM(F19:F20)</f>
        <v>7435</v>
      </c>
      <c r="G21" s="99">
        <f>SUM(G19:G20)</f>
        <v>40951</v>
      </c>
      <c r="H21" s="100">
        <f t="shared" si="4"/>
        <v>48386</v>
      </c>
      <c r="I21" s="107">
        <f t="shared" si="0"/>
        <v>3.6481502145793305</v>
      </c>
      <c r="J21" s="72">
        <f t="shared" si="5"/>
        <v>102.28648285137862</v>
      </c>
      <c r="K21" s="73">
        <f t="shared" si="5"/>
        <v>120.94454347879173</v>
      </c>
      <c r="L21" s="74">
        <f t="shared" si="5"/>
        <v>118.07754309097673</v>
      </c>
      <c r="M21" s="1"/>
      <c r="N21" s="1"/>
      <c r="O21" s="1"/>
      <c r="P21" s="1"/>
      <c r="Q21" s="1"/>
      <c r="R21" s="1"/>
    </row>
    <row r="22" spans="1:18" s="2" customFormat="1" ht="13.5" thickTop="1" x14ac:dyDescent="0.2">
      <c r="A22" s="79" t="s">
        <v>23</v>
      </c>
      <c r="B22" s="96">
        <v>6717</v>
      </c>
      <c r="C22" s="96">
        <v>62099</v>
      </c>
      <c r="D22" s="96">
        <f t="shared" si="3"/>
        <v>68816</v>
      </c>
      <c r="E22" s="64">
        <f t="shared" si="2"/>
        <v>4.9636432749255084</v>
      </c>
      <c r="F22" s="96">
        <v>6646</v>
      </c>
      <c r="G22" s="96">
        <v>65507</v>
      </c>
      <c r="H22" s="96">
        <f t="shared" si="4"/>
        <v>72153</v>
      </c>
      <c r="I22" s="64">
        <f t="shared" si="0"/>
        <v>5.4401062793482096</v>
      </c>
      <c r="J22" s="61">
        <f t="shared" si="5"/>
        <v>101.06831176647609</v>
      </c>
      <c r="K22" s="62">
        <f t="shared" si="5"/>
        <v>94.797502556978642</v>
      </c>
      <c r="L22" s="63">
        <f t="shared" si="5"/>
        <v>95.375105678211582</v>
      </c>
      <c r="M22" s="1"/>
      <c r="N22" s="1"/>
      <c r="O22" s="1"/>
      <c r="P22" s="1"/>
      <c r="Q22" s="1"/>
      <c r="R22" s="1"/>
    </row>
    <row r="23" spans="1:18" s="2" customFormat="1" x14ac:dyDescent="0.2">
      <c r="A23" s="66" t="s">
        <v>24</v>
      </c>
      <c r="B23" s="97">
        <v>6172</v>
      </c>
      <c r="C23" s="68">
        <v>48139</v>
      </c>
      <c r="D23" s="69">
        <f t="shared" si="3"/>
        <v>54311</v>
      </c>
      <c r="E23" s="70">
        <f t="shared" si="2"/>
        <v>3.9174091767100574</v>
      </c>
      <c r="F23" s="67">
        <v>4671</v>
      </c>
      <c r="G23" s="68">
        <v>42992</v>
      </c>
      <c r="H23" s="69">
        <f t="shared" si="4"/>
        <v>47663</v>
      </c>
      <c r="I23" s="70">
        <f t="shared" si="0"/>
        <v>3.5936383184701084</v>
      </c>
      <c r="J23" s="67">
        <f t="shared" si="5"/>
        <v>132.13444658531364</v>
      </c>
      <c r="K23" s="68">
        <f t="shared" si="5"/>
        <v>111.97199478972833</v>
      </c>
      <c r="L23" s="69">
        <f t="shared" si="5"/>
        <v>113.94792606424271</v>
      </c>
      <c r="M23" s="1"/>
      <c r="N23" s="1"/>
      <c r="O23" s="1"/>
      <c r="P23" s="1"/>
      <c r="Q23" s="1"/>
      <c r="R23" s="1"/>
    </row>
    <row r="24" spans="1:18" s="2" customFormat="1" x14ac:dyDescent="0.2">
      <c r="A24" s="66" t="s">
        <v>25</v>
      </c>
      <c r="B24" s="97">
        <v>4284</v>
      </c>
      <c r="C24" s="68">
        <v>101972</v>
      </c>
      <c r="D24" s="69">
        <f t="shared" si="3"/>
        <v>106256</v>
      </c>
      <c r="E24" s="70">
        <f t="shared" si="2"/>
        <v>7.6641606577029302</v>
      </c>
      <c r="F24" s="67">
        <v>4266</v>
      </c>
      <c r="G24" s="68">
        <v>95741</v>
      </c>
      <c r="H24" s="69">
        <f t="shared" si="4"/>
        <v>100007</v>
      </c>
      <c r="I24" s="70">
        <f t="shared" si="0"/>
        <v>7.5402091206017268</v>
      </c>
      <c r="J24" s="67">
        <f t="shared" si="5"/>
        <v>100.42194092827003</v>
      </c>
      <c r="K24" s="68">
        <f t="shared" si="5"/>
        <v>106.50818353683376</v>
      </c>
      <c r="L24" s="69">
        <f t="shared" si="5"/>
        <v>106.24856260061794</v>
      </c>
      <c r="M24" s="1"/>
      <c r="N24" s="1"/>
      <c r="O24" s="1"/>
      <c r="P24" s="1"/>
      <c r="Q24" s="1"/>
      <c r="R24" s="1"/>
    </row>
    <row r="25" spans="1:18" s="2" customFormat="1" x14ac:dyDescent="0.2">
      <c r="A25" s="66" t="s">
        <v>26</v>
      </c>
      <c r="B25" s="97">
        <v>3150</v>
      </c>
      <c r="C25" s="68">
        <v>50420</v>
      </c>
      <c r="D25" s="69">
        <f t="shared" si="3"/>
        <v>53570</v>
      </c>
      <c r="E25" s="70">
        <f t="shared" si="2"/>
        <v>3.8639614368425876</v>
      </c>
      <c r="F25" s="67">
        <v>2201</v>
      </c>
      <c r="G25" s="68">
        <v>53994</v>
      </c>
      <c r="H25" s="69">
        <f t="shared" si="4"/>
        <v>56195</v>
      </c>
      <c r="I25" s="70">
        <f t="shared" si="0"/>
        <v>4.236923930646995</v>
      </c>
      <c r="J25" s="67">
        <f t="shared" si="5"/>
        <v>143.11676510676966</v>
      </c>
      <c r="K25" s="68">
        <f t="shared" si="5"/>
        <v>93.380746008815791</v>
      </c>
      <c r="L25" s="69">
        <f t="shared" si="5"/>
        <v>95.328765904439891</v>
      </c>
      <c r="M25" s="1"/>
      <c r="N25" s="1"/>
      <c r="O25" s="1"/>
      <c r="P25" s="1"/>
      <c r="Q25" s="1"/>
      <c r="R25" s="1"/>
    </row>
    <row r="26" spans="1:18" s="2" customFormat="1" x14ac:dyDescent="0.2">
      <c r="A26" s="66" t="s">
        <v>27</v>
      </c>
      <c r="B26" s="97">
        <v>3493</v>
      </c>
      <c r="C26" s="68">
        <v>82190</v>
      </c>
      <c r="D26" s="69">
        <f t="shared" si="3"/>
        <v>85683</v>
      </c>
      <c r="E26" s="70">
        <f t="shared" si="2"/>
        <v>6.1802465520437453</v>
      </c>
      <c r="F26" s="67">
        <v>4838</v>
      </c>
      <c r="G26" s="68">
        <v>83000</v>
      </c>
      <c r="H26" s="69">
        <f t="shared" si="4"/>
        <v>87838</v>
      </c>
      <c r="I26" s="70">
        <f t="shared" si="0"/>
        <v>6.6227052979832859</v>
      </c>
      <c r="J26" s="67">
        <f t="shared" si="5"/>
        <v>72.199255890863995</v>
      </c>
      <c r="K26" s="68">
        <f t="shared" si="5"/>
        <v>99.024096385542165</v>
      </c>
      <c r="L26" s="69">
        <f t="shared" si="5"/>
        <v>97.54661991393246</v>
      </c>
      <c r="M26" s="1"/>
      <c r="N26" s="1"/>
      <c r="O26" s="1"/>
      <c r="P26" s="1"/>
      <c r="Q26" s="1"/>
      <c r="R26" s="1"/>
    </row>
    <row r="27" spans="1:18" s="2" customFormat="1" x14ac:dyDescent="0.2">
      <c r="A27" s="66" t="s">
        <v>28</v>
      </c>
      <c r="B27" s="97">
        <v>264</v>
      </c>
      <c r="C27" s="68">
        <v>5527</v>
      </c>
      <c r="D27" s="69">
        <f t="shared" si="3"/>
        <v>5791</v>
      </c>
      <c r="E27" s="70">
        <f t="shared" si="2"/>
        <v>0.41770021804658247</v>
      </c>
      <c r="F27" s="67">
        <v>247</v>
      </c>
      <c r="G27" s="68">
        <v>4872</v>
      </c>
      <c r="H27" s="69">
        <f t="shared" si="4"/>
        <v>5119</v>
      </c>
      <c r="I27" s="70">
        <f t="shared" si="0"/>
        <v>0.38595628794344639</v>
      </c>
      <c r="J27" s="67">
        <f t="shared" si="5"/>
        <v>106.88259109311741</v>
      </c>
      <c r="K27" s="68">
        <f t="shared" si="5"/>
        <v>113.44417077175697</v>
      </c>
      <c r="L27" s="69">
        <f t="shared" si="5"/>
        <v>113.12756397733932</v>
      </c>
      <c r="M27" s="1"/>
      <c r="N27" s="1"/>
      <c r="O27" s="1"/>
      <c r="P27" s="1"/>
      <c r="Q27" s="1"/>
      <c r="R27" s="1"/>
    </row>
    <row r="28" spans="1:18" s="2" customFormat="1" x14ac:dyDescent="0.2">
      <c r="A28" s="79" t="s">
        <v>29</v>
      </c>
      <c r="B28" s="97">
        <v>936</v>
      </c>
      <c r="C28" s="68">
        <v>29680</v>
      </c>
      <c r="D28" s="69">
        <f t="shared" si="3"/>
        <v>30616</v>
      </c>
      <c r="E28" s="70">
        <f t="shared" si="2"/>
        <v>2.2083076974122209</v>
      </c>
      <c r="F28" s="67">
        <v>703</v>
      </c>
      <c r="G28" s="68">
        <v>26547</v>
      </c>
      <c r="H28" s="69">
        <f t="shared" si="4"/>
        <v>27250</v>
      </c>
      <c r="I28" s="70">
        <f t="shared" si="0"/>
        <v>2.0545631659423544</v>
      </c>
      <c r="J28" s="67">
        <f t="shared" si="5"/>
        <v>133.14366998577526</v>
      </c>
      <c r="K28" s="68">
        <f t="shared" si="5"/>
        <v>111.80171017440766</v>
      </c>
      <c r="L28" s="69">
        <f t="shared" si="5"/>
        <v>112.35229357798164</v>
      </c>
      <c r="M28" s="1"/>
      <c r="N28" s="1"/>
      <c r="O28" s="1"/>
      <c r="P28" s="1"/>
      <c r="Q28" s="1"/>
      <c r="R28" s="1"/>
    </row>
    <row r="29" spans="1:18" s="2" customFormat="1" ht="13.5" thickBot="1" x14ac:dyDescent="0.25">
      <c r="A29" s="80" t="s">
        <v>30</v>
      </c>
      <c r="B29" s="98">
        <f>SUM(B22:B28)</f>
        <v>25016</v>
      </c>
      <c r="C29" s="99">
        <f>SUM(C22:C28)</f>
        <v>380027</v>
      </c>
      <c r="D29" s="100">
        <f t="shared" si="3"/>
        <v>405043</v>
      </c>
      <c r="E29" s="101">
        <f t="shared" si="2"/>
        <v>29.215429013683629</v>
      </c>
      <c r="F29" s="102">
        <f>SUM(F22:F28)</f>
        <v>23572</v>
      </c>
      <c r="G29" s="99">
        <f>SUM(G22:G28)</f>
        <v>372653</v>
      </c>
      <c r="H29" s="100">
        <f t="shared" si="4"/>
        <v>396225</v>
      </c>
      <c r="I29" s="101">
        <f t="shared" si="0"/>
        <v>29.874102400936124</v>
      </c>
      <c r="J29" s="72">
        <f t="shared" si="5"/>
        <v>106.12591209910063</v>
      </c>
      <c r="K29" s="73">
        <f t="shared" si="5"/>
        <v>101.97878455292188</v>
      </c>
      <c r="L29" s="74">
        <f t="shared" si="5"/>
        <v>102.22550318632091</v>
      </c>
      <c r="M29" s="1"/>
      <c r="N29" s="1"/>
      <c r="O29" s="1"/>
      <c r="P29" s="1"/>
      <c r="Q29" s="1"/>
      <c r="R29" s="1"/>
    </row>
    <row r="30" spans="1:18" s="2" customFormat="1" ht="14.25" thickTop="1" thickBot="1" x14ac:dyDescent="0.25">
      <c r="A30" s="81" t="s">
        <v>31</v>
      </c>
      <c r="B30" s="98">
        <v>3054</v>
      </c>
      <c r="C30" s="99">
        <v>59008</v>
      </c>
      <c r="D30" s="100">
        <f t="shared" si="3"/>
        <v>62062</v>
      </c>
      <c r="E30" s="110">
        <f t="shared" si="2"/>
        <v>4.4764826338122958</v>
      </c>
      <c r="F30" s="102">
        <v>2568</v>
      </c>
      <c r="G30" s="99">
        <v>58645</v>
      </c>
      <c r="H30" s="100">
        <f t="shared" si="4"/>
        <v>61213</v>
      </c>
      <c r="I30" s="111">
        <f t="shared" si="0"/>
        <v>4.6152651404341052</v>
      </c>
      <c r="J30" s="82">
        <f t="shared" si="5"/>
        <v>118.9252336448598</v>
      </c>
      <c r="K30" s="83">
        <f t="shared" si="5"/>
        <v>100.61897860005115</v>
      </c>
      <c r="L30" s="84">
        <f t="shared" si="5"/>
        <v>101.38696028621372</v>
      </c>
      <c r="M30" s="1"/>
      <c r="N30" s="1"/>
      <c r="O30" s="1"/>
      <c r="P30" s="1"/>
      <c r="Q30" s="1"/>
      <c r="R30" s="1"/>
    </row>
    <row r="31" spans="1:18" s="2" customFormat="1" ht="14.25" thickTop="1" thickBot="1" x14ac:dyDescent="0.25">
      <c r="A31" s="81" t="s">
        <v>32</v>
      </c>
      <c r="B31" s="98">
        <v>20204</v>
      </c>
      <c r="C31" s="99">
        <v>124686</v>
      </c>
      <c r="D31" s="100">
        <f t="shared" si="3"/>
        <v>144890</v>
      </c>
      <c r="E31" s="101">
        <f t="shared" si="2"/>
        <v>10.450800309578542</v>
      </c>
      <c r="F31" s="102">
        <v>21990</v>
      </c>
      <c r="G31" s="99">
        <v>119624</v>
      </c>
      <c r="H31" s="100">
        <f t="shared" si="4"/>
        <v>141614</v>
      </c>
      <c r="I31" s="111">
        <f t="shared" si="0"/>
        <v>10.677244336945343</v>
      </c>
      <c r="J31" s="82">
        <f t="shared" si="5"/>
        <v>91.878126421100504</v>
      </c>
      <c r="K31" s="83">
        <f t="shared" si="5"/>
        <v>104.23159232261085</v>
      </c>
      <c r="L31" s="84">
        <f t="shared" si="5"/>
        <v>102.31333060290649</v>
      </c>
      <c r="M31" s="1"/>
      <c r="N31" s="1"/>
      <c r="O31" s="1"/>
      <c r="P31" s="1"/>
      <c r="Q31" s="1"/>
      <c r="R31" s="1"/>
    </row>
    <row r="32" spans="1:18" s="2" customFormat="1" ht="13.5" thickTop="1" x14ac:dyDescent="0.2">
      <c r="A32" s="66" t="s">
        <v>33</v>
      </c>
      <c r="B32" s="96">
        <v>7447</v>
      </c>
      <c r="C32" s="62">
        <v>81908</v>
      </c>
      <c r="D32" s="63">
        <f t="shared" si="3"/>
        <v>89355</v>
      </c>
      <c r="E32" s="64">
        <f t="shared" si="2"/>
        <v>6.4451049876622992</v>
      </c>
      <c r="F32" s="61">
        <v>5902</v>
      </c>
      <c r="G32" s="62">
        <v>75030</v>
      </c>
      <c r="H32" s="63">
        <f>F32+G32</f>
        <v>80932</v>
      </c>
      <c r="I32" s="64">
        <f t="shared" si="0"/>
        <v>6.1020149044420791</v>
      </c>
      <c r="J32" s="61">
        <f t="shared" si="5"/>
        <v>126.1775669264656</v>
      </c>
      <c r="K32" s="62">
        <f t="shared" si="5"/>
        <v>109.16699986671998</v>
      </c>
      <c r="L32" s="63">
        <f t="shared" si="5"/>
        <v>110.40750259477092</v>
      </c>
      <c r="M32" s="1"/>
      <c r="N32" s="1"/>
      <c r="O32" s="1"/>
      <c r="P32" s="1"/>
      <c r="Q32" s="1"/>
      <c r="R32" s="1"/>
    </row>
    <row r="33" spans="1:18" s="2" customFormat="1" x14ac:dyDescent="0.2">
      <c r="A33" s="79" t="s">
        <v>34</v>
      </c>
      <c r="B33" s="97">
        <v>1756</v>
      </c>
      <c r="C33" s="68">
        <v>48241</v>
      </c>
      <c r="D33" s="69">
        <f t="shared" si="3"/>
        <v>49997</v>
      </c>
      <c r="E33" s="70">
        <f t="shared" si="2"/>
        <v>3.6062437923804156</v>
      </c>
      <c r="F33" s="67">
        <v>2630</v>
      </c>
      <c r="G33" s="68">
        <v>45113</v>
      </c>
      <c r="H33" s="69">
        <f t="shared" si="4"/>
        <v>47743</v>
      </c>
      <c r="I33" s="70">
        <f t="shared" si="0"/>
        <v>3.5996700635444343</v>
      </c>
      <c r="J33" s="67">
        <f t="shared" si="5"/>
        <v>66.768060836501903</v>
      </c>
      <c r="K33" s="68">
        <f t="shared" si="5"/>
        <v>106.93369982045087</v>
      </c>
      <c r="L33" s="69">
        <f t="shared" si="5"/>
        <v>104.72111094820183</v>
      </c>
      <c r="M33" s="1"/>
      <c r="N33" s="1"/>
      <c r="O33" s="1"/>
      <c r="P33" s="1"/>
      <c r="Q33" s="1"/>
      <c r="R33" s="1"/>
    </row>
    <row r="34" spans="1:18" s="2" customFormat="1" ht="13.5" thickBot="1" x14ac:dyDescent="0.25">
      <c r="A34" s="80" t="s">
        <v>35</v>
      </c>
      <c r="B34" s="98">
        <f>SUM(B32:B33)</f>
        <v>9203</v>
      </c>
      <c r="C34" s="99">
        <f>SUM(C32:C33)</f>
        <v>130149</v>
      </c>
      <c r="D34" s="100">
        <f t="shared" si="3"/>
        <v>139352</v>
      </c>
      <c r="E34" s="107">
        <f t="shared" si="2"/>
        <v>10.051348780042716</v>
      </c>
      <c r="F34" s="98">
        <f>SUM(F32:F33)</f>
        <v>8532</v>
      </c>
      <c r="G34" s="99">
        <f>SUM(G32:G33)</f>
        <v>120143</v>
      </c>
      <c r="H34" s="100">
        <f t="shared" si="4"/>
        <v>128675</v>
      </c>
      <c r="I34" s="101">
        <f t="shared" si="0"/>
        <v>9.7016849679865125</v>
      </c>
      <c r="J34" s="72">
        <f t="shared" si="5"/>
        <v>107.86451007969995</v>
      </c>
      <c r="K34" s="73">
        <f t="shared" si="5"/>
        <v>108.32840864636309</v>
      </c>
      <c r="L34" s="74">
        <f t="shared" si="5"/>
        <v>108.29764911598988</v>
      </c>
      <c r="M34" s="1"/>
      <c r="N34" s="1"/>
      <c r="O34" s="1"/>
      <c r="P34" s="1"/>
      <c r="Q34" s="1"/>
      <c r="R34" s="1"/>
    </row>
    <row r="35" spans="1:18" s="2" customFormat="1" ht="13.5" thickTop="1" x14ac:dyDescent="0.2">
      <c r="A35" s="79" t="s">
        <v>36</v>
      </c>
      <c r="B35" s="96">
        <v>370</v>
      </c>
      <c r="C35" s="62">
        <v>101</v>
      </c>
      <c r="D35" s="63">
        <f t="shared" si="3"/>
        <v>471</v>
      </c>
      <c r="E35" s="64">
        <f t="shared" si="2"/>
        <v>3.397285489551724E-2</v>
      </c>
      <c r="F35" s="61">
        <v>228</v>
      </c>
      <c r="G35" s="62">
        <v>47</v>
      </c>
      <c r="H35" s="63">
        <f t="shared" si="4"/>
        <v>275</v>
      </c>
      <c r="I35" s="64">
        <f t="shared" si="0"/>
        <v>2.073412369299624E-2</v>
      </c>
      <c r="J35" s="61">
        <f t="shared" si="5"/>
        <v>162.28070175438597</v>
      </c>
      <c r="K35" s="62">
        <f t="shared" si="5"/>
        <v>214.89361702127661</v>
      </c>
      <c r="L35" s="63">
        <f t="shared" si="5"/>
        <v>171.27272727272725</v>
      </c>
      <c r="M35" s="1"/>
      <c r="N35" s="1"/>
      <c r="O35" s="1"/>
      <c r="P35" s="1"/>
      <c r="Q35" s="1"/>
      <c r="R35" s="1"/>
    </row>
    <row r="36" spans="1:18" s="2" customFormat="1" x14ac:dyDescent="0.2">
      <c r="A36" s="66" t="s">
        <v>37</v>
      </c>
      <c r="B36" s="97">
        <v>2630</v>
      </c>
      <c r="C36" s="68">
        <v>2429</v>
      </c>
      <c r="D36" s="69">
        <f t="shared" si="3"/>
        <v>5059</v>
      </c>
      <c r="E36" s="70">
        <f t="shared" si="2"/>
        <v>0.36490164101151107</v>
      </c>
      <c r="F36" s="67">
        <v>3365</v>
      </c>
      <c r="G36" s="68">
        <v>2114</v>
      </c>
      <c r="H36" s="69">
        <f t="shared" si="4"/>
        <v>5479</v>
      </c>
      <c r="I36" s="70">
        <f t="shared" si="0"/>
        <v>0.41309914077791415</v>
      </c>
      <c r="J36" s="67">
        <f t="shared" si="5"/>
        <v>78.157503714710259</v>
      </c>
      <c r="K36" s="68">
        <f t="shared" si="5"/>
        <v>114.90066225165563</v>
      </c>
      <c r="L36" s="69">
        <f t="shared" si="5"/>
        <v>92.334367585325793</v>
      </c>
      <c r="M36" s="1"/>
      <c r="N36" s="1"/>
      <c r="O36" s="1"/>
      <c r="P36" s="1"/>
      <c r="Q36" s="1"/>
      <c r="R36" s="1"/>
    </row>
    <row r="37" spans="1:18" s="2" customFormat="1" x14ac:dyDescent="0.2">
      <c r="A37" s="66" t="s">
        <v>38</v>
      </c>
      <c r="B37" s="97">
        <v>3075</v>
      </c>
      <c r="C37" s="68">
        <v>1854</v>
      </c>
      <c r="D37" s="69">
        <f t="shared" si="3"/>
        <v>4929</v>
      </c>
      <c r="E37" s="70">
        <f t="shared" si="2"/>
        <v>0.35552484454353395</v>
      </c>
      <c r="F37" s="67">
        <v>2485</v>
      </c>
      <c r="G37" s="68">
        <v>1864</v>
      </c>
      <c r="H37" s="69">
        <f t="shared" si="4"/>
        <v>4349</v>
      </c>
      <c r="I37" s="70">
        <f t="shared" si="0"/>
        <v>0.32790074160305688</v>
      </c>
      <c r="J37" s="67">
        <f t="shared" si="5"/>
        <v>123.74245472837022</v>
      </c>
      <c r="K37" s="68">
        <f t="shared" si="5"/>
        <v>99.463519313304715</v>
      </c>
      <c r="L37" s="69">
        <f t="shared" si="5"/>
        <v>113.33639917222349</v>
      </c>
      <c r="M37" s="1"/>
      <c r="N37" s="1"/>
      <c r="O37" s="1"/>
      <c r="P37" s="1"/>
      <c r="Q37" s="1"/>
      <c r="R37" s="1"/>
    </row>
    <row r="38" spans="1:18" s="2" customFormat="1" x14ac:dyDescent="0.2">
      <c r="A38" s="66" t="s">
        <v>39</v>
      </c>
      <c r="B38" s="97">
        <v>653</v>
      </c>
      <c r="C38" s="68">
        <v>183</v>
      </c>
      <c r="D38" s="69">
        <f t="shared" si="3"/>
        <v>836</v>
      </c>
      <c r="E38" s="70">
        <f t="shared" si="2"/>
        <v>6.0300014209453107E-2</v>
      </c>
      <c r="F38" s="67">
        <v>786</v>
      </c>
      <c r="G38" s="68">
        <v>224</v>
      </c>
      <c r="H38" s="69">
        <f t="shared" si="4"/>
        <v>1010</v>
      </c>
      <c r="I38" s="70">
        <f t="shared" si="0"/>
        <v>7.6150781563368006E-2</v>
      </c>
      <c r="J38" s="67">
        <f t="shared" si="5"/>
        <v>83.078880407124672</v>
      </c>
      <c r="K38" s="68">
        <f t="shared" si="5"/>
        <v>81.696428571428569</v>
      </c>
      <c r="L38" s="69">
        <f t="shared" si="5"/>
        <v>82.772277227722768</v>
      </c>
      <c r="M38" s="1"/>
      <c r="N38" s="1"/>
      <c r="O38" s="1"/>
      <c r="P38" s="1"/>
      <c r="Q38" s="1"/>
      <c r="R38" s="1"/>
    </row>
    <row r="39" spans="1:18" s="2" customFormat="1" x14ac:dyDescent="0.2">
      <c r="A39" s="66" t="s">
        <v>40</v>
      </c>
      <c r="B39" s="97">
        <v>211</v>
      </c>
      <c r="C39" s="68">
        <v>149</v>
      </c>
      <c r="D39" s="69">
        <f t="shared" si="3"/>
        <v>360</v>
      </c>
      <c r="E39" s="70">
        <f t="shared" si="2"/>
        <v>2.5966513295936744E-2</v>
      </c>
      <c r="F39" s="67">
        <v>297</v>
      </c>
      <c r="G39" s="68">
        <v>171</v>
      </c>
      <c r="H39" s="69">
        <f t="shared" si="4"/>
        <v>468</v>
      </c>
      <c r="I39" s="70">
        <f t="shared" si="0"/>
        <v>3.5285708684808147E-2</v>
      </c>
      <c r="J39" s="67">
        <f t="shared" si="5"/>
        <v>71.043771043771045</v>
      </c>
      <c r="K39" s="68">
        <f t="shared" si="5"/>
        <v>87.134502923976612</v>
      </c>
      <c r="L39" s="69">
        <f t="shared" si="5"/>
        <v>76.923076923076934</v>
      </c>
      <c r="M39" s="1"/>
      <c r="N39" s="1"/>
      <c r="O39" s="1"/>
      <c r="P39" s="1"/>
      <c r="Q39" s="1"/>
      <c r="R39" s="1"/>
    </row>
    <row r="40" spans="1:18" s="2" customFormat="1" x14ac:dyDescent="0.2">
      <c r="A40" s="66" t="s">
        <v>41</v>
      </c>
      <c r="B40" s="97">
        <v>373</v>
      </c>
      <c r="C40" s="68">
        <v>16</v>
      </c>
      <c r="D40" s="69">
        <f t="shared" si="3"/>
        <v>389</v>
      </c>
      <c r="E40" s="70">
        <f t="shared" si="2"/>
        <v>2.8058260200331649E-2</v>
      </c>
      <c r="F40" s="67">
        <v>245</v>
      </c>
      <c r="G40" s="68">
        <v>33</v>
      </c>
      <c r="H40" s="69">
        <f t="shared" si="4"/>
        <v>278</v>
      </c>
      <c r="I40" s="70">
        <f t="shared" si="0"/>
        <v>2.0960314133283468E-2</v>
      </c>
      <c r="J40" s="67">
        <f t="shared" si="5"/>
        <v>152.24489795918367</v>
      </c>
      <c r="K40" s="68">
        <f t="shared" si="5"/>
        <v>48.484848484848484</v>
      </c>
      <c r="L40" s="69">
        <f t="shared" si="5"/>
        <v>139.92805755395682</v>
      </c>
      <c r="M40" s="1"/>
      <c r="N40" s="1"/>
      <c r="O40" s="1"/>
      <c r="P40" s="1"/>
      <c r="Q40" s="1"/>
      <c r="R40" s="1"/>
    </row>
    <row r="41" spans="1:18" s="2" customFormat="1" x14ac:dyDescent="0.2">
      <c r="A41" s="66" t="s">
        <v>42</v>
      </c>
      <c r="B41" s="97">
        <v>2297</v>
      </c>
      <c r="C41" s="68">
        <v>1322</v>
      </c>
      <c r="D41" s="69">
        <f t="shared" si="3"/>
        <v>3619</v>
      </c>
      <c r="E41" s="70">
        <f t="shared" si="2"/>
        <v>0.26103558782776409</v>
      </c>
      <c r="F41" s="67">
        <v>2144</v>
      </c>
      <c r="G41" s="68">
        <v>1289</v>
      </c>
      <c r="H41" s="69">
        <f>F41+G41</f>
        <v>3433</v>
      </c>
      <c r="I41" s="70">
        <f t="shared" si="0"/>
        <v>0.2588372605020221</v>
      </c>
      <c r="J41" s="67">
        <f t="shared" si="5"/>
        <v>107.13619402985076</v>
      </c>
      <c r="K41" s="68">
        <f t="shared" si="5"/>
        <v>102.56012412723041</v>
      </c>
      <c r="L41" s="69">
        <f t="shared" si="5"/>
        <v>105.41800174774249</v>
      </c>
      <c r="M41" s="1"/>
      <c r="N41" s="1"/>
      <c r="O41" s="1"/>
      <c r="P41" s="1"/>
      <c r="Q41" s="1"/>
      <c r="R41" s="1"/>
    </row>
    <row r="42" spans="1:18" s="2" customFormat="1" x14ac:dyDescent="0.2">
      <c r="A42" s="66" t="s">
        <v>43</v>
      </c>
      <c r="B42" s="97">
        <v>584</v>
      </c>
      <c r="C42" s="68">
        <v>187</v>
      </c>
      <c r="D42" s="69">
        <f t="shared" si="3"/>
        <v>771</v>
      </c>
      <c r="E42" s="70">
        <f t="shared" si="2"/>
        <v>5.5611615975464532E-2</v>
      </c>
      <c r="F42" s="67">
        <v>564</v>
      </c>
      <c r="G42" s="68">
        <v>88</v>
      </c>
      <c r="H42" s="69">
        <f t="shared" si="4"/>
        <v>652</v>
      </c>
      <c r="I42" s="70">
        <f t="shared" si="0"/>
        <v>4.9158722355758362E-2</v>
      </c>
      <c r="J42" s="67">
        <f t="shared" si="5"/>
        <v>103.54609929078013</v>
      </c>
      <c r="K42" s="68">
        <f t="shared" si="5"/>
        <v>212.5</v>
      </c>
      <c r="L42" s="69">
        <f t="shared" si="5"/>
        <v>118.25153374233128</v>
      </c>
      <c r="M42" s="1"/>
      <c r="N42" s="1"/>
      <c r="O42" s="1"/>
      <c r="P42" s="1"/>
      <c r="Q42" s="1"/>
      <c r="R42" s="1"/>
    </row>
    <row r="43" spans="1:18" s="2" customFormat="1" x14ac:dyDescent="0.2">
      <c r="A43" s="79" t="s">
        <v>44</v>
      </c>
      <c r="B43" s="97">
        <v>52</v>
      </c>
      <c r="C43" s="68">
        <v>16</v>
      </c>
      <c r="D43" s="69">
        <f t="shared" si="3"/>
        <v>68</v>
      </c>
      <c r="E43" s="70">
        <f t="shared" si="2"/>
        <v>4.9047858447880521E-3</v>
      </c>
      <c r="F43" s="67">
        <v>22</v>
      </c>
      <c r="G43" s="68">
        <v>7</v>
      </c>
      <c r="H43" s="69">
        <f t="shared" si="4"/>
        <v>29</v>
      </c>
      <c r="I43" s="70">
        <f t="shared" si="0"/>
        <v>2.1865075894432397E-3</v>
      </c>
      <c r="J43" s="67">
        <f t="shared" si="5"/>
        <v>236.36363636363637</v>
      </c>
      <c r="K43" s="68">
        <f t="shared" si="5"/>
        <v>228.57142857142856</v>
      </c>
      <c r="L43" s="69">
        <f t="shared" si="5"/>
        <v>234.48275862068962</v>
      </c>
      <c r="M43" s="1"/>
      <c r="N43" s="1"/>
      <c r="O43" s="1"/>
      <c r="P43" s="1"/>
      <c r="Q43" s="1"/>
      <c r="R43" s="1"/>
    </row>
    <row r="44" spans="1:18" s="2" customFormat="1" ht="13.5" thickBot="1" x14ac:dyDescent="0.25">
      <c r="A44" s="80" t="s">
        <v>45</v>
      </c>
      <c r="B44" s="112">
        <f>SUM(B35:B43)</f>
        <v>10245</v>
      </c>
      <c r="C44" s="113">
        <f>SUM(C35:C43)</f>
        <v>6257</v>
      </c>
      <c r="D44" s="114">
        <f t="shared" si="3"/>
        <v>16502</v>
      </c>
      <c r="E44" s="115">
        <f t="shared" si="2"/>
        <v>1.1902761178043004</v>
      </c>
      <c r="F44" s="116">
        <f>SUM(F35:F43)</f>
        <v>10136</v>
      </c>
      <c r="G44" s="117">
        <f>SUM(G35:G43)</f>
        <v>5837</v>
      </c>
      <c r="H44" s="114">
        <f t="shared" si="4"/>
        <v>15973</v>
      </c>
      <c r="I44" s="115">
        <f t="shared" si="0"/>
        <v>1.2043133009026505</v>
      </c>
      <c r="J44" s="72">
        <f t="shared" si="5"/>
        <v>101.07537490134175</v>
      </c>
      <c r="K44" s="73">
        <f t="shared" si="5"/>
        <v>107.19547712866198</v>
      </c>
      <c r="L44" s="74">
        <f t="shared" si="5"/>
        <v>103.31183872785326</v>
      </c>
      <c r="M44" s="1"/>
      <c r="N44" s="1"/>
      <c r="O44" s="1"/>
      <c r="P44" s="1"/>
      <c r="Q44" s="1"/>
      <c r="R44" s="1"/>
    </row>
    <row r="45" spans="1:18" s="1" customFormat="1" ht="6" customHeight="1" thickTop="1" thickBot="1" x14ac:dyDescent="0.25">
      <c r="A45" s="85"/>
      <c r="B45" s="86"/>
      <c r="C45" s="86"/>
      <c r="D45" s="86"/>
      <c r="E45" s="87"/>
      <c r="F45" s="86"/>
      <c r="G45" s="86"/>
      <c r="H45" s="86"/>
      <c r="I45" s="87"/>
      <c r="J45" s="86"/>
      <c r="K45" s="86"/>
      <c r="L45" s="86"/>
    </row>
    <row r="46" spans="1:18" s="2" customFormat="1" ht="14.25" thickTop="1" thickBot="1" x14ac:dyDescent="0.25">
      <c r="A46" s="88" t="s">
        <v>137</v>
      </c>
      <c r="B46" s="89">
        <f>B44+B34+B31+B30+B29+B21+B18+B17+B8</f>
        <v>173134</v>
      </c>
      <c r="C46" s="90">
        <f>C44+C34+C31+C30+C29+C21+C18+C17+C8</f>
        <v>1213267</v>
      </c>
      <c r="D46" s="91">
        <f>B46+C46</f>
        <v>1386401</v>
      </c>
      <c r="E46" s="92">
        <f>E44+E34+E31+E30+E29+E21+E18+E17+E8</f>
        <v>100</v>
      </c>
      <c r="F46" s="89">
        <f>F44+F34+F31+F30+F29+F21+F18+F17+F8</f>
        <v>172986</v>
      </c>
      <c r="G46" s="90">
        <f>G44+G34+G31+G30+G29+G21+G18+G17+G8</f>
        <v>1153330</v>
      </c>
      <c r="H46" s="91">
        <f t="shared" si="4"/>
        <v>1326316</v>
      </c>
      <c r="I46" s="92">
        <f>I44+I34+I31+I30+I29+I21+I18+I17+I8</f>
        <v>100</v>
      </c>
      <c r="J46" s="93">
        <f t="shared" si="5"/>
        <v>100.08555605655948</v>
      </c>
      <c r="K46" s="94">
        <f t="shared" si="5"/>
        <v>105.19686473082292</v>
      </c>
      <c r="L46" s="95">
        <f t="shared" si="5"/>
        <v>104.53021753488612</v>
      </c>
      <c r="M46" s="1"/>
      <c r="N46" s="1"/>
      <c r="O46" s="1"/>
      <c r="P46" s="1"/>
      <c r="Q46" s="1"/>
      <c r="R46" s="1"/>
    </row>
    <row r="47" spans="1:18" s="2" customFormat="1" ht="13.5" thickTop="1" x14ac:dyDescent="0.2">
      <c r="A47" s="3"/>
      <c r="B47" s="3"/>
      <c r="C47" s="3"/>
      <c r="D47" s="4"/>
      <c r="E47" s="1"/>
      <c r="F47" s="1"/>
      <c r="G47" s="1"/>
      <c r="H47" s="5"/>
      <c r="I47" s="1"/>
      <c r="J47" s="6"/>
      <c r="K47" s="6"/>
      <c r="L47" s="6"/>
      <c r="M47" s="1"/>
      <c r="N47" s="1"/>
      <c r="O47" s="1"/>
      <c r="P47" s="1"/>
      <c r="Q47" s="1"/>
      <c r="R47" s="1"/>
    </row>
    <row r="48" spans="1:18" s="2" customFormat="1" x14ac:dyDescent="0.2">
      <c r="A48" s="3"/>
      <c r="B48" s="3"/>
      <c r="C48" s="3"/>
      <c r="D48" s="4"/>
      <c r="E48" s="1"/>
      <c r="F48" s="1"/>
      <c r="G48" s="1"/>
      <c r="H48" s="5"/>
      <c r="I48" s="1"/>
      <c r="J48" s="6"/>
      <c r="K48" s="6"/>
      <c r="L48" s="6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3"/>
      <c r="D49" s="4"/>
      <c r="E49" s="1"/>
      <c r="F49" s="1"/>
      <c r="G49" s="1"/>
      <c r="H49" s="5"/>
      <c r="I49" s="1"/>
      <c r="J49" s="6"/>
      <c r="K49" s="6"/>
      <c r="L49" s="6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3"/>
      <c r="D50" s="4"/>
      <c r="E50" s="1"/>
      <c r="F50" s="1"/>
      <c r="G50" s="1"/>
      <c r="H50" s="5"/>
      <c r="I50" s="1"/>
      <c r="J50" s="6"/>
      <c r="K50" s="6"/>
      <c r="L50" s="6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3"/>
      <c r="D51" s="4"/>
      <c r="E51" s="1"/>
      <c r="F51" s="1"/>
      <c r="G51" s="1"/>
      <c r="H51" s="5"/>
      <c r="I51" s="1"/>
      <c r="J51" s="6"/>
      <c r="K51" s="6"/>
      <c r="L51" s="6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3"/>
      <c r="D52" s="4"/>
      <c r="E52" s="1"/>
      <c r="F52" s="1"/>
      <c r="G52" s="1"/>
      <c r="H52" s="5"/>
      <c r="I52" s="1"/>
      <c r="J52" s="6"/>
      <c r="K52" s="6"/>
      <c r="L52" s="6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3"/>
      <c r="D53" s="4"/>
      <c r="E53" s="1"/>
      <c r="F53" s="1"/>
      <c r="G53" s="1"/>
      <c r="H53" s="5"/>
      <c r="I53" s="1"/>
      <c r="J53" s="6"/>
      <c r="K53" s="6"/>
      <c r="L53" s="6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3"/>
      <c r="D54" s="4"/>
      <c r="E54" s="1"/>
      <c r="F54" s="1"/>
      <c r="G54" s="1"/>
      <c r="H54" s="5"/>
      <c r="I54" s="1"/>
      <c r="J54" s="6"/>
      <c r="K54" s="6"/>
      <c r="L54" s="6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3"/>
      <c r="D55" s="4"/>
      <c r="E55" s="1"/>
      <c r="F55" s="1"/>
      <c r="G55" s="1"/>
      <c r="H55" s="5"/>
      <c r="I55" s="1"/>
      <c r="J55" s="6"/>
      <c r="K55" s="6"/>
      <c r="L55" s="6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3"/>
      <c r="D56" s="4"/>
      <c r="E56" s="1"/>
      <c r="F56" s="1"/>
      <c r="G56" s="1"/>
      <c r="H56" s="5"/>
      <c r="I56" s="1"/>
      <c r="J56" s="6"/>
      <c r="K56" s="6"/>
      <c r="L56" s="6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3"/>
      <c r="D57" s="4"/>
      <c r="E57" s="1"/>
      <c r="F57" s="1"/>
      <c r="G57" s="1"/>
      <c r="H57" s="5"/>
      <c r="I57" s="1"/>
      <c r="J57" s="6"/>
      <c r="K57" s="6"/>
      <c r="L57" s="6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3"/>
      <c r="D58" s="4"/>
      <c r="E58" s="1"/>
      <c r="F58" s="1"/>
      <c r="G58" s="1"/>
      <c r="H58" s="5"/>
      <c r="I58" s="1"/>
      <c r="J58" s="6"/>
      <c r="K58" s="6"/>
      <c r="L58" s="6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3"/>
      <c r="D59" s="4"/>
      <c r="E59" s="1"/>
      <c r="F59" s="1"/>
      <c r="G59" s="1"/>
      <c r="H59" s="5"/>
      <c r="I59" s="1"/>
      <c r="J59" s="6"/>
      <c r="K59" s="6"/>
      <c r="L59" s="6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3"/>
      <c r="D60" s="4"/>
      <c r="E60" s="1"/>
      <c r="F60" s="1"/>
      <c r="G60" s="1"/>
      <c r="H60" s="8"/>
      <c r="I60" s="1"/>
      <c r="J60" s="6"/>
      <c r="K60" s="6"/>
      <c r="L60" s="6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3"/>
      <c r="D61" s="4"/>
      <c r="E61" s="1"/>
      <c r="F61" s="1"/>
      <c r="G61" s="1"/>
      <c r="H61" s="8"/>
      <c r="I61" s="1"/>
      <c r="J61" s="6"/>
      <c r="K61" s="6"/>
      <c r="L61" s="6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3"/>
      <c r="D62" s="4"/>
      <c r="E62" s="1"/>
      <c r="F62" s="1"/>
      <c r="G62" s="1"/>
      <c r="H62" s="8"/>
      <c r="I62" s="1"/>
      <c r="J62" s="6"/>
      <c r="K62" s="6"/>
      <c r="L62" s="6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3"/>
      <c r="D63" s="4"/>
      <c r="E63" s="1"/>
      <c r="F63" s="1"/>
      <c r="G63" s="1"/>
      <c r="H63" s="8"/>
      <c r="I63" s="1"/>
      <c r="J63" s="6"/>
      <c r="K63" s="6"/>
      <c r="L63" s="6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3"/>
      <c r="D64" s="4"/>
      <c r="E64" s="1"/>
      <c r="F64" s="1"/>
      <c r="G64" s="1"/>
      <c r="H64" s="8"/>
      <c r="I64" s="1"/>
      <c r="J64" s="6"/>
      <c r="K64" s="6"/>
      <c r="L64" s="6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3"/>
      <c r="D65" s="4"/>
      <c r="E65" s="1"/>
      <c r="F65" s="1"/>
      <c r="G65" s="1"/>
      <c r="H65" s="8"/>
      <c r="I65" s="1"/>
      <c r="J65" s="6"/>
      <c r="K65" s="6"/>
      <c r="L65" s="6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3"/>
      <c r="D66" s="4"/>
      <c r="E66" s="1"/>
      <c r="F66" s="1"/>
      <c r="G66" s="1"/>
      <c r="H66" s="8"/>
      <c r="I66" s="1"/>
      <c r="J66" s="6"/>
      <c r="K66" s="6"/>
      <c r="L66" s="6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3"/>
      <c r="D67" s="4"/>
      <c r="E67" s="1"/>
      <c r="F67" s="1"/>
      <c r="G67" s="1"/>
      <c r="H67" s="8"/>
      <c r="I67" s="1"/>
      <c r="J67" s="6"/>
      <c r="K67" s="6"/>
      <c r="L67" s="6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3"/>
      <c r="D68" s="4"/>
      <c r="E68" s="1"/>
      <c r="F68" s="1"/>
      <c r="G68" s="1"/>
      <c r="H68" s="8"/>
      <c r="I68" s="1"/>
      <c r="J68" s="6"/>
      <c r="K68" s="6"/>
      <c r="L68" s="6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3"/>
      <c r="D69" s="4"/>
      <c r="E69" s="1"/>
      <c r="F69" s="1"/>
      <c r="G69" s="1"/>
      <c r="H69" s="8"/>
      <c r="I69" s="1"/>
      <c r="J69" s="6"/>
      <c r="K69" s="6"/>
      <c r="L69" s="6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3"/>
      <c r="D70" s="4"/>
      <c r="E70" s="1"/>
      <c r="F70" s="1"/>
      <c r="G70" s="1"/>
      <c r="H70" s="8"/>
      <c r="I70" s="1"/>
      <c r="J70" s="6"/>
      <c r="K70" s="6"/>
      <c r="L70" s="6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3"/>
      <c r="D71" s="4"/>
      <c r="E71" s="1"/>
      <c r="F71" s="1"/>
      <c r="G71" s="1"/>
      <c r="H71" s="8"/>
      <c r="I71" s="1"/>
      <c r="J71" s="6"/>
      <c r="K71" s="6"/>
      <c r="L71" s="6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3"/>
      <c r="D72" s="4"/>
      <c r="E72" s="1"/>
      <c r="F72" s="1"/>
      <c r="G72" s="1"/>
      <c r="H72" s="8"/>
      <c r="I72" s="1"/>
      <c r="J72" s="6"/>
      <c r="K72" s="6"/>
      <c r="L72" s="6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3"/>
      <c r="D73" s="4"/>
      <c r="E73" s="1"/>
      <c r="F73" s="1"/>
      <c r="G73" s="1"/>
      <c r="H73" s="8"/>
      <c r="I73" s="1"/>
    </row>
    <row r="74" spans="1:18" x14ac:dyDescent="0.2">
      <c r="A74" s="9"/>
      <c r="B74" s="9"/>
      <c r="C74" s="9"/>
      <c r="D74" s="10"/>
      <c r="H74" s="8"/>
    </row>
    <row r="75" spans="1:18" x14ac:dyDescent="0.2">
      <c r="A75" s="9"/>
      <c r="B75" s="9"/>
      <c r="C75" s="9"/>
      <c r="D75" s="10"/>
      <c r="H75" s="8"/>
    </row>
    <row r="76" spans="1:18" x14ac:dyDescent="0.2">
      <c r="A76" s="9"/>
      <c r="B76" s="9"/>
      <c r="C76" s="9"/>
      <c r="D76" s="10"/>
      <c r="H76" s="8"/>
    </row>
    <row r="77" spans="1:18" x14ac:dyDescent="0.2">
      <c r="A77" s="9"/>
      <c r="B77" s="9"/>
      <c r="C77" s="9"/>
      <c r="D77" s="10"/>
      <c r="H77" s="8"/>
    </row>
    <row r="78" spans="1:18" x14ac:dyDescent="0.2">
      <c r="A78" s="9"/>
      <c r="B78" s="9"/>
      <c r="C78" s="9"/>
      <c r="D78" s="10"/>
      <c r="H78" s="8"/>
    </row>
    <row r="79" spans="1:18" x14ac:dyDescent="0.2">
      <c r="A79" s="9"/>
      <c r="B79" s="9"/>
      <c r="C79" s="9"/>
      <c r="D79" s="10"/>
      <c r="H79" s="8"/>
    </row>
    <row r="80" spans="1:18" x14ac:dyDescent="0.2">
      <c r="A80" s="9"/>
      <c r="B80" s="9"/>
      <c r="C80" s="9"/>
      <c r="D80" s="10"/>
      <c r="H80" s="8"/>
    </row>
    <row r="81" spans="1:8" x14ac:dyDescent="0.2">
      <c r="A81" s="9"/>
      <c r="B81" s="9"/>
      <c r="C81" s="9"/>
      <c r="D81" s="10"/>
      <c r="H81" s="8"/>
    </row>
    <row r="82" spans="1:8" x14ac:dyDescent="0.2">
      <c r="A82" s="9"/>
      <c r="B82" s="9"/>
      <c r="C82" s="9"/>
      <c r="D82" s="10"/>
      <c r="H82" s="8"/>
    </row>
    <row r="83" spans="1:8" x14ac:dyDescent="0.2">
      <c r="A83" s="9"/>
      <c r="B83" s="9"/>
      <c r="C83" s="9"/>
      <c r="D83" s="10"/>
      <c r="H83" s="8"/>
    </row>
    <row r="84" spans="1:8" x14ac:dyDescent="0.2">
      <c r="A84" s="9"/>
      <c r="B84" s="9"/>
      <c r="C84" s="9"/>
      <c r="D84" s="10"/>
      <c r="H84" s="8"/>
    </row>
    <row r="85" spans="1:8" x14ac:dyDescent="0.2">
      <c r="A85" s="9"/>
      <c r="B85" s="9"/>
      <c r="C85" s="9"/>
      <c r="D85" s="10"/>
      <c r="H85" s="8"/>
    </row>
    <row r="86" spans="1:8" x14ac:dyDescent="0.2">
      <c r="A86" s="9"/>
      <c r="B86" s="9"/>
      <c r="C86" s="9"/>
      <c r="D86" s="10"/>
      <c r="H86" s="8"/>
    </row>
    <row r="87" spans="1:8" x14ac:dyDescent="0.2">
      <c r="A87" s="9"/>
      <c r="B87" s="9"/>
      <c r="C87" s="9"/>
      <c r="D87" s="10"/>
      <c r="H87" s="8"/>
    </row>
    <row r="88" spans="1:8" x14ac:dyDescent="0.2">
      <c r="A88" s="9"/>
      <c r="B88" s="9"/>
      <c r="C88" s="9"/>
      <c r="D88" s="10"/>
      <c r="H88" s="8"/>
    </row>
    <row r="89" spans="1:8" x14ac:dyDescent="0.2">
      <c r="A89" s="9"/>
      <c r="B89" s="9"/>
      <c r="C89" s="9"/>
      <c r="D89" s="10"/>
      <c r="H89" s="8"/>
    </row>
    <row r="90" spans="1:8" x14ac:dyDescent="0.2">
      <c r="A90" s="9"/>
      <c r="B90" s="9"/>
      <c r="C90" s="9"/>
      <c r="D90" s="10"/>
      <c r="H90" s="8"/>
    </row>
    <row r="91" spans="1:8" x14ac:dyDescent="0.2">
      <c r="A91" s="9"/>
      <c r="B91" s="9"/>
      <c r="C91" s="9"/>
      <c r="D91" s="10"/>
      <c r="H91" s="8"/>
    </row>
    <row r="92" spans="1:8" x14ac:dyDescent="0.2">
      <c r="A92" s="9"/>
      <c r="B92" s="9"/>
      <c r="C92" s="9"/>
      <c r="D92" s="10"/>
      <c r="H92" s="8"/>
    </row>
    <row r="93" spans="1:8" x14ac:dyDescent="0.2">
      <c r="A93" s="9"/>
      <c r="B93" s="9"/>
      <c r="C93" s="9"/>
      <c r="D93" s="10"/>
      <c r="H93" s="8"/>
    </row>
    <row r="94" spans="1:8" x14ac:dyDescent="0.2">
      <c r="A94" s="9"/>
      <c r="B94" s="9"/>
      <c r="C94" s="9"/>
      <c r="D94" s="10"/>
      <c r="H94" s="8"/>
    </row>
    <row r="95" spans="1:8" x14ac:dyDescent="0.2">
      <c r="A95" s="9"/>
      <c r="B95" s="9"/>
      <c r="C95" s="9"/>
      <c r="D95" s="10"/>
      <c r="H95" s="8"/>
    </row>
    <row r="96" spans="1:8" x14ac:dyDescent="0.2">
      <c r="A96" s="9"/>
      <c r="B96" s="9"/>
      <c r="C96" s="9"/>
      <c r="D96" s="10"/>
      <c r="H96" s="8"/>
    </row>
    <row r="97" spans="1:8" x14ac:dyDescent="0.2">
      <c r="A97" s="9"/>
      <c r="B97" s="9"/>
      <c r="C97" s="9"/>
      <c r="D97" s="10"/>
      <c r="H97" s="8"/>
    </row>
    <row r="98" spans="1:8" x14ac:dyDescent="0.2">
      <c r="A98" s="9"/>
      <c r="B98" s="9"/>
      <c r="C98" s="9"/>
      <c r="D98" s="10"/>
      <c r="H98" s="8"/>
    </row>
    <row r="99" spans="1:8" x14ac:dyDescent="0.2">
      <c r="A99" s="9"/>
      <c r="B99" s="9"/>
      <c r="C99" s="9"/>
      <c r="D99" s="10"/>
      <c r="H99" s="8"/>
    </row>
    <row r="100" spans="1:8" x14ac:dyDescent="0.2">
      <c r="A100" s="9"/>
      <c r="B100" s="9"/>
      <c r="C100" s="9"/>
      <c r="D100" s="10"/>
      <c r="H100" s="8"/>
    </row>
    <row r="101" spans="1:8" x14ac:dyDescent="0.2">
      <c r="A101" s="9"/>
      <c r="B101" s="9"/>
      <c r="C101" s="9"/>
      <c r="D101" s="10"/>
      <c r="H101" s="8"/>
    </row>
    <row r="102" spans="1:8" x14ac:dyDescent="0.2">
      <c r="A102" s="9"/>
      <c r="B102" s="9"/>
      <c r="C102" s="9"/>
      <c r="D102" s="10"/>
      <c r="H102" s="8"/>
    </row>
    <row r="103" spans="1:8" x14ac:dyDescent="0.2">
      <c r="A103" s="9"/>
      <c r="B103" s="9"/>
      <c r="C103" s="9"/>
      <c r="D103" s="10"/>
      <c r="H103" s="8"/>
    </row>
    <row r="104" spans="1:8" x14ac:dyDescent="0.2">
      <c r="A104" s="9"/>
      <c r="B104" s="9"/>
      <c r="C104" s="9"/>
      <c r="D104" s="10"/>
      <c r="H104" s="8"/>
    </row>
    <row r="105" spans="1:8" x14ac:dyDescent="0.2">
      <c r="A105" s="9"/>
      <c r="B105" s="9"/>
      <c r="C105" s="9"/>
      <c r="D105" s="10"/>
      <c r="H105" s="8"/>
    </row>
    <row r="106" spans="1:8" x14ac:dyDescent="0.2">
      <c r="A106" s="9"/>
      <c r="B106" s="9"/>
      <c r="C106" s="9"/>
      <c r="D106" s="10"/>
      <c r="H106" s="8"/>
    </row>
    <row r="107" spans="1:8" x14ac:dyDescent="0.2">
      <c r="A107" s="9"/>
      <c r="B107" s="9"/>
      <c r="C107" s="9"/>
      <c r="D107" s="10"/>
      <c r="H107" s="8"/>
    </row>
    <row r="108" spans="1:8" x14ac:dyDescent="0.2">
      <c r="A108" s="9"/>
      <c r="B108" s="9"/>
      <c r="C108" s="9"/>
      <c r="D108" s="10"/>
      <c r="H108" s="8"/>
    </row>
    <row r="109" spans="1:8" x14ac:dyDescent="0.2">
      <c r="A109" s="9"/>
      <c r="B109" s="9"/>
      <c r="C109" s="9"/>
      <c r="D109" s="10"/>
      <c r="H109" s="8"/>
    </row>
    <row r="110" spans="1:8" x14ac:dyDescent="0.2">
      <c r="A110" s="9"/>
      <c r="B110" s="9"/>
      <c r="C110" s="9"/>
      <c r="D110" s="10"/>
      <c r="H110" s="8"/>
    </row>
    <row r="111" spans="1:8" x14ac:dyDescent="0.2">
      <c r="A111" s="9"/>
      <c r="B111" s="9"/>
      <c r="C111" s="9"/>
      <c r="D111" s="10"/>
      <c r="H111" s="8"/>
    </row>
    <row r="112" spans="1:8" x14ac:dyDescent="0.2">
      <c r="A112" s="9"/>
      <c r="B112" s="9"/>
      <c r="C112" s="9"/>
      <c r="D112" s="10"/>
      <c r="H112" s="8"/>
    </row>
    <row r="113" spans="1:8" x14ac:dyDescent="0.2">
      <c r="A113" s="9"/>
      <c r="B113" s="9"/>
      <c r="C113" s="9"/>
      <c r="D113" s="10"/>
      <c r="H113" s="8"/>
    </row>
    <row r="114" spans="1:8" x14ac:dyDescent="0.2">
      <c r="A114" s="9"/>
      <c r="B114" s="9"/>
      <c r="C114" s="9"/>
      <c r="D114" s="10"/>
      <c r="H114" s="8"/>
    </row>
    <row r="115" spans="1:8" x14ac:dyDescent="0.2">
      <c r="A115" s="9"/>
      <c r="B115" s="9"/>
      <c r="C115" s="9"/>
      <c r="D115" s="10"/>
      <c r="H115" s="8"/>
    </row>
    <row r="116" spans="1:8" x14ac:dyDescent="0.2">
      <c r="A116" s="9"/>
      <c r="B116" s="9"/>
      <c r="C116" s="9"/>
      <c r="D116" s="10"/>
      <c r="H116" s="8"/>
    </row>
    <row r="117" spans="1:8" x14ac:dyDescent="0.2">
      <c r="A117" s="9"/>
      <c r="B117" s="9"/>
      <c r="C117" s="9"/>
      <c r="D117" s="10"/>
      <c r="H117" s="8"/>
    </row>
    <row r="118" spans="1:8" x14ac:dyDescent="0.2">
      <c r="A118" s="9"/>
      <c r="B118" s="9"/>
      <c r="C118" s="9"/>
      <c r="D118" s="10"/>
      <c r="H118" s="8"/>
    </row>
    <row r="119" spans="1:8" x14ac:dyDescent="0.2">
      <c r="A119" s="9"/>
      <c r="B119" s="9"/>
      <c r="C119" s="9"/>
      <c r="D119" s="10"/>
      <c r="H119" s="8"/>
    </row>
    <row r="120" spans="1:8" x14ac:dyDescent="0.2">
      <c r="A120" s="9"/>
      <c r="B120" s="9"/>
      <c r="C120" s="9"/>
      <c r="D120" s="10"/>
      <c r="H120" s="8"/>
    </row>
    <row r="121" spans="1:8" x14ac:dyDescent="0.2">
      <c r="A121" s="9"/>
      <c r="B121" s="9"/>
      <c r="C121" s="9"/>
      <c r="D121" s="10"/>
      <c r="H121" s="8"/>
    </row>
    <row r="122" spans="1:8" x14ac:dyDescent="0.2">
      <c r="A122" s="9"/>
      <c r="B122" s="9"/>
      <c r="C122" s="9"/>
      <c r="D122" s="10"/>
      <c r="H122" s="8"/>
    </row>
    <row r="123" spans="1:8" x14ac:dyDescent="0.2">
      <c r="A123" s="9"/>
      <c r="B123" s="9"/>
      <c r="C123" s="9"/>
      <c r="D123" s="10"/>
      <c r="H123" s="8"/>
    </row>
    <row r="124" spans="1:8" x14ac:dyDescent="0.2">
      <c r="A124" s="9"/>
      <c r="B124" s="9"/>
      <c r="C124" s="9"/>
      <c r="D124" s="10"/>
      <c r="H124" s="8"/>
    </row>
    <row r="125" spans="1:8" x14ac:dyDescent="0.2">
      <c r="A125" s="9"/>
      <c r="B125" s="9"/>
      <c r="C125" s="9"/>
      <c r="D125" s="10"/>
      <c r="H125" s="8"/>
    </row>
    <row r="126" spans="1:8" x14ac:dyDescent="0.2">
      <c r="A126" s="9"/>
      <c r="B126" s="9"/>
      <c r="C126" s="9"/>
      <c r="D126" s="10"/>
      <c r="H126" s="8"/>
    </row>
    <row r="127" spans="1:8" x14ac:dyDescent="0.2">
      <c r="A127" s="9"/>
      <c r="B127" s="9"/>
      <c r="C127" s="9"/>
      <c r="D127" s="10"/>
      <c r="H127" s="8"/>
    </row>
    <row r="128" spans="1:8" x14ac:dyDescent="0.2">
      <c r="A128" s="9"/>
      <c r="B128" s="9"/>
      <c r="C128" s="9"/>
      <c r="D128" s="10"/>
      <c r="H128" s="8"/>
    </row>
    <row r="129" spans="1:8" x14ac:dyDescent="0.2">
      <c r="A129" s="9"/>
      <c r="B129" s="9"/>
      <c r="C129" s="9"/>
      <c r="D129" s="10"/>
      <c r="H129" s="8"/>
    </row>
    <row r="130" spans="1:8" x14ac:dyDescent="0.2">
      <c r="A130" s="9"/>
      <c r="B130" s="9"/>
      <c r="C130" s="9"/>
      <c r="D130" s="10"/>
      <c r="H130" s="8"/>
    </row>
    <row r="131" spans="1:8" x14ac:dyDescent="0.2">
      <c r="A131" s="9"/>
      <c r="B131" s="9"/>
      <c r="C131" s="9"/>
      <c r="D131" s="10"/>
      <c r="H131" s="8"/>
    </row>
    <row r="132" spans="1:8" x14ac:dyDescent="0.2">
      <c r="A132" s="9"/>
      <c r="B132" s="9"/>
      <c r="C132" s="9"/>
      <c r="D132" s="10"/>
      <c r="H132" s="8"/>
    </row>
    <row r="133" spans="1:8" x14ac:dyDescent="0.2">
      <c r="A133" s="9"/>
      <c r="B133" s="9"/>
      <c r="C133" s="9"/>
      <c r="D133" s="10"/>
      <c r="H133" s="8"/>
    </row>
    <row r="134" spans="1:8" x14ac:dyDescent="0.2">
      <c r="A134" s="9"/>
      <c r="B134" s="9"/>
      <c r="C134" s="9"/>
      <c r="D134" s="10"/>
      <c r="H134" s="8"/>
    </row>
    <row r="135" spans="1:8" x14ac:dyDescent="0.2">
      <c r="A135" s="9"/>
      <c r="B135" s="9"/>
      <c r="C135" s="9"/>
      <c r="D135" s="10"/>
      <c r="H135" s="8"/>
    </row>
    <row r="136" spans="1:8" x14ac:dyDescent="0.2">
      <c r="A136" s="9"/>
      <c r="B136" s="9"/>
      <c r="C136" s="9"/>
      <c r="D136" s="10"/>
      <c r="H136" s="8"/>
    </row>
    <row r="137" spans="1:8" x14ac:dyDescent="0.2">
      <c r="A137" s="9"/>
      <c r="B137" s="9"/>
      <c r="C137" s="9"/>
      <c r="D137" s="10"/>
      <c r="H137" s="8"/>
    </row>
    <row r="138" spans="1:8" x14ac:dyDescent="0.2">
      <c r="A138" s="9"/>
      <c r="B138" s="9"/>
      <c r="C138" s="9"/>
      <c r="D138" s="10"/>
      <c r="H138" s="8"/>
    </row>
    <row r="139" spans="1:8" x14ac:dyDescent="0.2">
      <c r="A139" s="9"/>
      <c r="B139" s="9"/>
      <c r="C139" s="9"/>
      <c r="D139" s="10"/>
      <c r="H139" s="8"/>
    </row>
    <row r="140" spans="1:8" x14ac:dyDescent="0.2">
      <c r="A140" s="9"/>
      <c r="B140" s="9"/>
      <c r="C140" s="9"/>
      <c r="D140" s="10"/>
      <c r="H140" s="8"/>
    </row>
    <row r="141" spans="1:8" x14ac:dyDescent="0.2">
      <c r="A141" s="9"/>
      <c r="B141" s="9"/>
      <c r="C141" s="9"/>
      <c r="D141" s="10"/>
      <c r="H141" s="8"/>
    </row>
    <row r="142" spans="1:8" x14ac:dyDescent="0.2">
      <c r="A142" s="9"/>
      <c r="B142" s="9"/>
      <c r="C142" s="9"/>
      <c r="D142" s="10"/>
      <c r="H142" s="8"/>
    </row>
    <row r="143" spans="1:8" x14ac:dyDescent="0.2">
      <c r="A143" s="9"/>
      <c r="B143" s="9"/>
      <c r="C143" s="9"/>
      <c r="D143" s="10"/>
      <c r="H143" s="8"/>
    </row>
    <row r="144" spans="1:8" x14ac:dyDescent="0.2">
      <c r="D144" s="10"/>
      <c r="H144" s="8"/>
    </row>
    <row r="145" spans="4:8" x14ac:dyDescent="0.2">
      <c r="D145" s="10"/>
      <c r="H145" s="8"/>
    </row>
    <row r="146" spans="4:8" x14ac:dyDescent="0.2">
      <c r="D146" s="10"/>
      <c r="H146" s="8"/>
    </row>
    <row r="147" spans="4:8" x14ac:dyDescent="0.2">
      <c r="D147" s="10"/>
      <c r="H147" s="8"/>
    </row>
    <row r="148" spans="4:8" x14ac:dyDescent="0.2">
      <c r="D148" s="10"/>
      <c r="H148" s="8"/>
    </row>
    <row r="149" spans="4:8" x14ac:dyDescent="0.2">
      <c r="D149" s="10"/>
      <c r="H149" s="8"/>
    </row>
    <row r="150" spans="4:8" x14ac:dyDescent="0.2">
      <c r="D150" s="10"/>
      <c r="H150" s="8"/>
    </row>
    <row r="151" spans="4:8" x14ac:dyDescent="0.2">
      <c r="D151" s="10"/>
      <c r="H151" s="8"/>
    </row>
    <row r="152" spans="4:8" x14ac:dyDescent="0.2">
      <c r="D152" s="10"/>
      <c r="H152" s="8"/>
    </row>
    <row r="153" spans="4:8" x14ac:dyDescent="0.2">
      <c r="D153" s="10"/>
      <c r="H153" s="8"/>
    </row>
    <row r="154" spans="4:8" x14ac:dyDescent="0.2">
      <c r="D154" s="10"/>
      <c r="H154" s="8"/>
    </row>
    <row r="155" spans="4:8" x14ac:dyDescent="0.2">
      <c r="D155" s="10"/>
      <c r="H155" s="8"/>
    </row>
    <row r="156" spans="4:8" x14ac:dyDescent="0.2">
      <c r="D156" s="10"/>
      <c r="H156" s="8"/>
    </row>
    <row r="157" spans="4:8" x14ac:dyDescent="0.2">
      <c r="D157" s="10"/>
      <c r="H157" s="8"/>
    </row>
    <row r="158" spans="4:8" x14ac:dyDescent="0.2">
      <c r="D158" s="10"/>
      <c r="H158" s="8"/>
    </row>
    <row r="159" spans="4:8" x14ac:dyDescent="0.2">
      <c r="D159" s="10"/>
      <c r="H159" s="8"/>
    </row>
    <row r="160" spans="4:8" x14ac:dyDescent="0.2">
      <c r="D160" s="10"/>
      <c r="H160" s="8"/>
    </row>
    <row r="161" spans="4:8" x14ac:dyDescent="0.2">
      <c r="D161" s="10"/>
      <c r="H161" s="8"/>
    </row>
    <row r="162" spans="4:8" x14ac:dyDescent="0.2">
      <c r="D162" s="10"/>
      <c r="H162" s="8"/>
    </row>
    <row r="163" spans="4:8" x14ac:dyDescent="0.2">
      <c r="D163" s="10"/>
      <c r="H163" s="8"/>
    </row>
    <row r="164" spans="4:8" x14ac:dyDescent="0.2">
      <c r="D164" s="10"/>
      <c r="H164" s="8"/>
    </row>
    <row r="165" spans="4:8" x14ac:dyDescent="0.2">
      <c r="D165" s="10"/>
      <c r="H165" s="8"/>
    </row>
    <row r="166" spans="4:8" x14ac:dyDescent="0.2">
      <c r="D166" s="10"/>
      <c r="H166" s="8"/>
    </row>
    <row r="167" spans="4:8" x14ac:dyDescent="0.2">
      <c r="D167" s="10"/>
      <c r="H167" s="8"/>
    </row>
    <row r="168" spans="4:8" x14ac:dyDescent="0.2">
      <c r="D168" s="10"/>
      <c r="H168" s="8"/>
    </row>
    <row r="169" spans="4:8" x14ac:dyDescent="0.2">
      <c r="D169" s="10"/>
      <c r="H169" s="8"/>
    </row>
    <row r="170" spans="4:8" x14ac:dyDescent="0.2">
      <c r="D170" s="10"/>
      <c r="H170" s="8"/>
    </row>
    <row r="171" spans="4:8" x14ac:dyDescent="0.2">
      <c r="D171" s="10"/>
      <c r="H171" s="8"/>
    </row>
    <row r="172" spans="4:8" x14ac:dyDescent="0.2">
      <c r="D172" s="10"/>
    </row>
    <row r="173" spans="4:8" x14ac:dyDescent="0.2">
      <c r="D173" s="10"/>
    </row>
    <row r="174" spans="4:8" x14ac:dyDescent="0.2">
      <c r="D174" s="10"/>
    </row>
    <row r="175" spans="4:8" x14ac:dyDescent="0.2">
      <c r="D175" s="10"/>
    </row>
    <row r="176" spans="4:8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2"/>
    </row>
    <row r="190" spans="4:4" x14ac:dyDescent="0.2">
      <c r="D190" s="12"/>
    </row>
    <row r="191" spans="4:4" x14ac:dyDescent="0.2">
      <c r="D191" s="12"/>
    </row>
    <row r="192" spans="4:4" x14ac:dyDescent="0.2">
      <c r="D192" s="12"/>
    </row>
    <row r="193" spans="4:4" x14ac:dyDescent="0.2">
      <c r="D193" s="12"/>
    </row>
    <row r="194" spans="4:4" x14ac:dyDescent="0.2">
      <c r="D194" s="12"/>
    </row>
    <row r="195" spans="4:4" x14ac:dyDescent="0.2">
      <c r="D195" s="12"/>
    </row>
    <row r="196" spans="4:4" x14ac:dyDescent="0.2">
      <c r="D196" s="12"/>
    </row>
    <row r="197" spans="4:4" x14ac:dyDescent="0.2">
      <c r="D197" s="12"/>
    </row>
    <row r="198" spans="4:4" x14ac:dyDescent="0.2">
      <c r="D198" s="12"/>
    </row>
    <row r="199" spans="4:4" x14ac:dyDescent="0.2">
      <c r="D199" s="12"/>
    </row>
    <row r="200" spans="4:4" x14ac:dyDescent="0.2">
      <c r="D200" s="12"/>
    </row>
    <row r="201" spans="4:4" x14ac:dyDescent="0.2">
      <c r="D201" s="12"/>
    </row>
    <row r="202" spans="4:4" x14ac:dyDescent="0.2">
      <c r="D202" s="12"/>
    </row>
    <row r="203" spans="4:4" x14ac:dyDescent="0.2">
      <c r="D203" s="12"/>
    </row>
    <row r="204" spans="4:4" x14ac:dyDescent="0.2">
      <c r="D204" s="12"/>
    </row>
    <row r="205" spans="4:4" x14ac:dyDescent="0.2">
      <c r="D205" s="12"/>
    </row>
    <row r="206" spans="4:4" x14ac:dyDescent="0.2">
      <c r="D206" s="12"/>
    </row>
    <row r="207" spans="4:4" x14ac:dyDescent="0.2">
      <c r="D207" s="12"/>
    </row>
    <row r="208" spans="4:4" x14ac:dyDescent="0.2">
      <c r="D208" s="12"/>
    </row>
    <row r="209" spans="4:4" x14ac:dyDescent="0.2">
      <c r="D209" s="12"/>
    </row>
    <row r="210" spans="4:4" x14ac:dyDescent="0.2">
      <c r="D210" s="12"/>
    </row>
    <row r="211" spans="4:4" x14ac:dyDescent="0.2">
      <c r="D211" s="12"/>
    </row>
    <row r="212" spans="4:4" x14ac:dyDescent="0.2">
      <c r="D212" s="12"/>
    </row>
    <row r="213" spans="4:4" x14ac:dyDescent="0.2">
      <c r="D213" s="12"/>
    </row>
    <row r="214" spans="4:4" x14ac:dyDescent="0.2">
      <c r="D214" s="12"/>
    </row>
    <row r="215" spans="4:4" x14ac:dyDescent="0.2">
      <c r="D215" s="12"/>
    </row>
    <row r="216" spans="4:4" x14ac:dyDescent="0.2">
      <c r="D216" s="12"/>
    </row>
    <row r="217" spans="4:4" x14ac:dyDescent="0.2">
      <c r="D217" s="12"/>
    </row>
    <row r="218" spans="4:4" x14ac:dyDescent="0.2">
      <c r="D218" s="12"/>
    </row>
    <row r="219" spans="4:4" x14ac:dyDescent="0.2">
      <c r="D219" s="12"/>
    </row>
    <row r="220" spans="4:4" x14ac:dyDescent="0.2">
      <c r="D220" s="12"/>
    </row>
    <row r="221" spans="4:4" x14ac:dyDescent="0.2">
      <c r="D221" s="12"/>
    </row>
    <row r="222" spans="4:4" x14ac:dyDescent="0.2">
      <c r="D222" s="12"/>
    </row>
    <row r="223" spans="4:4" x14ac:dyDescent="0.2">
      <c r="D223" s="12"/>
    </row>
    <row r="224" spans="4:4" x14ac:dyDescent="0.2">
      <c r="D224" s="12"/>
    </row>
    <row r="225" spans="4:4" x14ac:dyDescent="0.2">
      <c r="D225" s="12"/>
    </row>
    <row r="226" spans="4:4" x14ac:dyDescent="0.2">
      <c r="D226" s="12"/>
    </row>
    <row r="227" spans="4:4" x14ac:dyDescent="0.2">
      <c r="D227" s="12"/>
    </row>
    <row r="228" spans="4:4" x14ac:dyDescent="0.2">
      <c r="D228" s="12"/>
    </row>
    <row r="229" spans="4:4" x14ac:dyDescent="0.2">
      <c r="D229" s="12"/>
    </row>
    <row r="230" spans="4:4" x14ac:dyDescent="0.2">
      <c r="D230" s="12"/>
    </row>
    <row r="231" spans="4:4" x14ac:dyDescent="0.2">
      <c r="D231" s="12"/>
    </row>
    <row r="232" spans="4:4" x14ac:dyDescent="0.2">
      <c r="D232" s="12"/>
    </row>
    <row r="233" spans="4:4" x14ac:dyDescent="0.2">
      <c r="D233" s="12"/>
    </row>
    <row r="234" spans="4:4" x14ac:dyDescent="0.2">
      <c r="D234" s="12"/>
    </row>
    <row r="235" spans="4:4" x14ac:dyDescent="0.2">
      <c r="D235" s="12"/>
    </row>
    <row r="236" spans="4:4" x14ac:dyDescent="0.2">
      <c r="D236" s="12"/>
    </row>
    <row r="237" spans="4:4" x14ac:dyDescent="0.2">
      <c r="D237" s="12"/>
    </row>
    <row r="238" spans="4:4" x14ac:dyDescent="0.2">
      <c r="D238" s="12"/>
    </row>
    <row r="239" spans="4:4" x14ac:dyDescent="0.2">
      <c r="D239" s="12"/>
    </row>
    <row r="240" spans="4:4" x14ac:dyDescent="0.2">
      <c r="D240" s="12"/>
    </row>
    <row r="241" spans="4:4" x14ac:dyDescent="0.2">
      <c r="D241" s="12"/>
    </row>
    <row r="242" spans="4:4" x14ac:dyDescent="0.2">
      <c r="D242" s="12"/>
    </row>
    <row r="243" spans="4:4" x14ac:dyDescent="0.2">
      <c r="D243" s="12"/>
    </row>
    <row r="244" spans="4:4" x14ac:dyDescent="0.2">
      <c r="D244" s="12"/>
    </row>
    <row r="245" spans="4:4" x14ac:dyDescent="0.2">
      <c r="D245" s="12"/>
    </row>
    <row r="246" spans="4:4" x14ac:dyDescent="0.2">
      <c r="D246" s="12"/>
    </row>
    <row r="247" spans="4:4" x14ac:dyDescent="0.2">
      <c r="D247" s="12"/>
    </row>
    <row r="248" spans="4:4" x14ac:dyDescent="0.2">
      <c r="D248" s="12"/>
    </row>
    <row r="249" spans="4:4" x14ac:dyDescent="0.2">
      <c r="D249" s="12"/>
    </row>
    <row r="250" spans="4:4" x14ac:dyDescent="0.2">
      <c r="D250" s="12"/>
    </row>
    <row r="251" spans="4:4" x14ac:dyDescent="0.2">
      <c r="D251" s="12"/>
    </row>
    <row r="252" spans="4:4" x14ac:dyDescent="0.2">
      <c r="D252" s="12"/>
    </row>
    <row r="253" spans="4:4" x14ac:dyDescent="0.2">
      <c r="D253" s="12"/>
    </row>
    <row r="254" spans="4:4" x14ac:dyDescent="0.2">
      <c r="D254" s="12"/>
    </row>
    <row r="255" spans="4:4" x14ac:dyDescent="0.2">
      <c r="D255" s="12"/>
    </row>
    <row r="256" spans="4:4" x14ac:dyDescent="0.2">
      <c r="D256" s="12"/>
    </row>
    <row r="257" spans="4:4" x14ac:dyDescent="0.2">
      <c r="D257" s="12"/>
    </row>
    <row r="258" spans="4:4" x14ac:dyDescent="0.2">
      <c r="D258" s="12"/>
    </row>
    <row r="259" spans="4:4" x14ac:dyDescent="0.2">
      <c r="D259" s="12"/>
    </row>
    <row r="260" spans="4:4" x14ac:dyDescent="0.2">
      <c r="D260" s="12"/>
    </row>
    <row r="261" spans="4:4" x14ac:dyDescent="0.2">
      <c r="D261" s="12"/>
    </row>
    <row r="262" spans="4:4" x14ac:dyDescent="0.2">
      <c r="D262" s="12"/>
    </row>
    <row r="263" spans="4:4" x14ac:dyDescent="0.2">
      <c r="D263" s="12"/>
    </row>
    <row r="264" spans="4:4" x14ac:dyDescent="0.2">
      <c r="D264" s="12"/>
    </row>
    <row r="265" spans="4:4" x14ac:dyDescent="0.2">
      <c r="D265" s="12"/>
    </row>
    <row r="266" spans="4:4" x14ac:dyDescent="0.2">
      <c r="D266" s="12"/>
    </row>
    <row r="267" spans="4:4" x14ac:dyDescent="0.2">
      <c r="D267" s="12"/>
    </row>
    <row r="268" spans="4:4" x14ac:dyDescent="0.2">
      <c r="D268" s="12"/>
    </row>
    <row r="269" spans="4:4" x14ac:dyDescent="0.2">
      <c r="D269" s="12"/>
    </row>
    <row r="270" spans="4:4" x14ac:dyDescent="0.2">
      <c r="D270" s="12"/>
    </row>
    <row r="271" spans="4:4" x14ac:dyDescent="0.2">
      <c r="D271" s="12"/>
    </row>
    <row r="272" spans="4:4" x14ac:dyDescent="0.2">
      <c r="D272" s="12"/>
    </row>
    <row r="273" spans="4:4" x14ac:dyDescent="0.2">
      <c r="D273" s="12"/>
    </row>
    <row r="274" spans="4:4" x14ac:dyDescent="0.2">
      <c r="D274" s="12"/>
    </row>
    <row r="275" spans="4:4" x14ac:dyDescent="0.2">
      <c r="D275" s="12"/>
    </row>
    <row r="276" spans="4:4" x14ac:dyDescent="0.2">
      <c r="D276" s="12"/>
    </row>
    <row r="277" spans="4:4" x14ac:dyDescent="0.2">
      <c r="D277" s="12"/>
    </row>
    <row r="278" spans="4:4" x14ac:dyDescent="0.2">
      <c r="D278" s="12"/>
    </row>
    <row r="279" spans="4:4" x14ac:dyDescent="0.2">
      <c r="D279" s="12"/>
    </row>
    <row r="280" spans="4:4" x14ac:dyDescent="0.2">
      <c r="D280" s="12"/>
    </row>
    <row r="281" spans="4:4" x14ac:dyDescent="0.2">
      <c r="D281" s="12"/>
    </row>
    <row r="282" spans="4:4" x14ac:dyDescent="0.2">
      <c r="D282" s="12"/>
    </row>
    <row r="283" spans="4:4" x14ac:dyDescent="0.2">
      <c r="D283" s="12"/>
    </row>
    <row r="284" spans="4:4" x14ac:dyDescent="0.2">
      <c r="D284" s="12"/>
    </row>
    <row r="285" spans="4:4" x14ac:dyDescent="0.2">
      <c r="D285" s="12"/>
    </row>
    <row r="286" spans="4:4" x14ac:dyDescent="0.2">
      <c r="D286" s="12"/>
    </row>
    <row r="287" spans="4:4" x14ac:dyDescent="0.2">
      <c r="D287" s="12"/>
    </row>
    <row r="288" spans="4:4" x14ac:dyDescent="0.2">
      <c r="D288" s="12"/>
    </row>
    <row r="289" spans="4:4" x14ac:dyDescent="0.2">
      <c r="D289" s="12"/>
    </row>
    <row r="290" spans="4:4" x14ac:dyDescent="0.2">
      <c r="D290" s="12"/>
    </row>
    <row r="291" spans="4:4" x14ac:dyDescent="0.2">
      <c r="D291" s="12"/>
    </row>
    <row r="292" spans="4:4" x14ac:dyDescent="0.2">
      <c r="D292" s="12"/>
    </row>
    <row r="293" spans="4:4" x14ac:dyDescent="0.2">
      <c r="D293" s="12"/>
    </row>
    <row r="294" spans="4:4" x14ac:dyDescent="0.2">
      <c r="D294" s="12"/>
    </row>
    <row r="295" spans="4:4" x14ac:dyDescent="0.2">
      <c r="D295" s="12"/>
    </row>
    <row r="296" spans="4:4" x14ac:dyDescent="0.2">
      <c r="D296" s="12"/>
    </row>
    <row r="297" spans="4:4" x14ac:dyDescent="0.2">
      <c r="D297" s="12"/>
    </row>
    <row r="298" spans="4:4" x14ac:dyDescent="0.2">
      <c r="D298" s="12"/>
    </row>
    <row r="299" spans="4:4" x14ac:dyDescent="0.2">
      <c r="D299" s="12"/>
    </row>
    <row r="300" spans="4:4" x14ac:dyDescent="0.2">
      <c r="D300" s="12"/>
    </row>
    <row r="301" spans="4:4" x14ac:dyDescent="0.2">
      <c r="D301" s="12"/>
    </row>
    <row r="302" spans="4:4" x14ac:dyDescent="0.2">
      <c r="D302" s="12"/>
    </row>
    <row r="303" spans="4:4" x14ac:dyDescent="0.2">
      <c r="D303" s="12"/>
    </row>
    <row r="304" spans="4:4" x14ac:dyDescent="0.2">
      <c r="D304" s="12"/>
    </row>
    <row r="305" spans="4:4" x14ac:dyDescent="0.2">
      <c r="D305" s="12"/>
    </row>
    <row r="306" spans="4:4" x14ac:dyDescent="0.2">
      <c r="D306" s="12"/>
    </row>
    <row r="307" spans="4:4" x14ac:dyDescent="0.2">
      <c r="D307" s="12"/>
    </row>
    <row r="308" spans="4:4" x14ac:dyDescent="0.2">
      <c r="D308" s="12"/>
    </row>
    <row r="309" spans="4:4" x14ac:dyDescent="0.2">
      <c r="D309" s="12"/>
    </row>
    <row r="310" spans="4:4" x14ac:dyDescent="0.2">
      <c r="D310" s="12"/>
    </row>
    <row r="311" spans="4:4" x14ac:dyDescent="0.2">
      <c r="D311" s="12"/>
    </row>
    <row r="312" spans="4:4" x14ac:dyDescent="0.2">
      <c r="D312" s="12"/>
    </row>
    <row r="313" spans="4:4" x14ac:dyDescent="0.2">
      <c r="D313" s="12"/>
    </row>
    <row r="314" spans="4:4" x14ac:dyDescent="0.2">
      <c r="D314" s="12"/>
    </row>
    <row r="315" spans="4:4" x14ac:dyDescent="0.2">
      <c r="D315" s="12"/>
    </row>
    <row r="316" spans="4:4" x14ac:dyDescent="0.2">
      <c r="D316" s="12"/>
    </row>
    <row r="317" spans="4:4" x14ac:dyDescent="0.2">
      <c r="D317" s="12"/>
    </row>
    <row r="318" spans="4:4" x14ac:dyDescent="0.2">
      <c r="D318" s="12"/>
    </row>
    <row r="319" spans="4:4" x14ac:dyDescent="0.2">
      <c r="D319" s="12"/>
    </row>
    <row r="320" spans="4:4" x14ac:dyDescent="0.2">
      <c r="D320" s="12"/>
    </row>
    <row r="321" spans="4:4" x14ac:dyDescent="0.2">
      <c r="D321" s="12"/>
    </row>
    <row r="322" spans="4:4" x14ac:dyDescent="0.2">
      <c r="D322" s="12"/>
    </row>
    <row r="323" spans="4:4" x14ac:dyDescent="0.2">
      <c r="D323" s="12"/>
    </row>
    <row r="324" spans="4:4" x14ac:dyDescent="0.2">
      <c r="D324" s="12"/>
    </row>
    <row r="325" spans="4:4" x14ac:dyDescent="0.2">
      <c r="D325" s="12"/>
    </row>
    <row r="326" spans="4:4" x14ac:dyDescent="0.2">
      <c r="D326" s="12"/>
    </row>
    <row r="327" spans="4:4" x14ac:dyDescent="0.2">
      <c r="D327" s="12"/>
    </row>
    <row r="328" spans="4:4" x14ac:dyDescent="0.2">
      <c r="D328" s="12"/>
    </row>
    <row r="329" spans="4:4" x14ac:dyDescent="0.2">
      <c r="D329" s="12"/>
    </row>
    <row r="330" spans="4:4" x14ac:dyDescent="0.2">
      <c r="D330" s="12"/>
    </row>
    <row r="331" spans="4:4" x14ac:dyDescent="0.2">
      <c r="D331" s="12"/>
    </row>
    <row r="332" spans="4:4" x14ac:dyDescent="0.2">
      <c r="D332" s="12"/>
    </row>
    <row r="333" spans="4:4" x14ac:dyDescent="0.2">
      <c r="D333" s="12"/>
    </row>
    <row r="334" spans="4:4" x14ac:dyDescent="0.2">
      <c r="D334" s="12"/>
    </row>
    <row r="335" spans="4:4" x14ac:dyDescent="0.2">
      <c r="D335" s="12"/>
    </row>
    <row r="336" spans="4:4" x14ac:dyDescent="0.2">
      <c r="D336" s="12"/>
    </row>
    <row r="337" spans="4:4" x14ac:dyDescent="0.2">
      <c r="D337" s="12"/>
    </row>
    <row r="338" spans="4:4" x14ac:dyDescent="0.2">
      <c r="D338" s="12"/>
    </row>
    <row r="339" spans="4:4" x14ac:dyDescent="0.2">
      <c r="D339" s="12"/>
    </row>
    <row r="340" spans="4:4" x14ac:dyDescent="0.2">
      <c r="D340" s="12"/>
    </row>
    <row r="341" spans="4:4" x14ac:dyDescent="0.2">
      <c r="D341" s="12"/>
    </row>
    <row r="342" spans="4:4" x14ac:dyDescent="0.2">
      <c r="D342" s="12"/>
    </row>
    <row r="343" spans="4:4" x14ac:dyDescent="0.2">
      <c r="D343" s="12"/>
    </row>
    <row r="344" spans="4:4" x14ac:dyDescent="0.2">
      <c r="D344" s="12"/>
    </row>
    <row r="345" spans="4:4" x14ac:dyDescent="0.2">
      <c r="D345" s="12"/>
    </row>
    <row r="346" spans="4:4" x14ac:dyDescent="0.2">
      <c r="D346" s="12"/>
    </row>
    <row r="347" spans="4:4" x14ac:dyDescent="0.2">
      <c r="D347" s="12"/>
    </row>
    <row r="348" spans="4:4" x14ac:dyDescent="0.2">
      <c r="D348" s="12"/>
    </row>
    <row r="349" spans="4:4" x14ac:dyDescent="0.2">
      <c r="D349" s="12"/>
    </row>
    <row r="350" spans="4:4" x14ac:dyDescent="0.2">
      <c r="D350" s="12"/>
    </row>
    <row r="351" spans="4:4" x14ac:dyDescent="0.2">
      <c r="D351" s="12"/>
    </row>
    <row r="352" spans="4:4" x14ac:dyDescent="0.2">
      <c r="D352" s="12"/>
    </row>
    <row r="353" spans="4:4" x14ac:dyDescent="0.2">
      <c r="D353" s="12"/>
    </row>
    <row r="354" spans="4:4" x14ac:dyDescent="0.2">
      <c r="D354" s="12"/>
    </row>
    <row r="355" spans="4:4" x14ac:dyDescent="0.2">
      <c r="D355" s="12"/>
    </row>
    <row r="356" spans="4:4" x14ac:dyDescent="0.2">
      <c r="D356" s="12"/>
    </row>
    <row r="357" spans="4:4" x14ac:dyDescent="0.2">
      <c r="D357" s="12"/>
    </row>
    <row r="358" spans="4:4" x14ac:dyDescent="0.2">
      <c r="D358" s="12"/>
    </row>
    <row r="359" spans="4:4" x14ac:dyDescent="0.2">
      <c r="D359" s="12"/>
    </row>
    <row r="360" spans="4:4" x14ac:dyDescent="0.2">
      <c r="D360" s="12"/>
    </row>
    <row r="361" spans="4:4" x14ac:dyDescent="0.2">
      <c r="D361" s="12"/>
    </row>
    <row r="362" spans="4:4" x14ac:dyDescent="0.2">
      <c r="D362" s="12"/>
    </row>
    <row r="363" spans="4:4" x14ac:dyDescent="0.2">
      <c r="D363" s="12"/>
    </row>
    <row r="364" spans="4:4" x14ac:dyDescent="0.2">
      <c r="D364" s="12"/>
    </row>
    <row r="365" spans="4:4" x14ac:dyDescent="0.2">
      <c r="D365" s="12"/>
    </row>
    <row r="366" spans="4:4" x14ac:dyDescent="0.2">
      <c r="D366" s="12"/>
    </row>
    <row r="367" spans="4:4" x14ac:dyDescent="0.2">
      <c r="D367" s="12"/>
    </row>
    <row r="368" spans="4:4" x14ac:dyDescent="0.2">
      <c r="D368" s="12"/>
    </row>
    <row r="369" spans="4:4" x14ac:dyDescent="0.2">
      <c r="D369" s="12"/>
    </row>
    <row r="370" spans="4:4" x14ac:dyDescent="0.2">
      <c r="D370" s="12"/>
    </row>
    <row r="371" spans="4:4" x14ac:dyDescent="0.2">
      <c r="D371" s="12"/>
    </row>
    <row r="372" spans="4:4" x14ac:dyDescent="0.2">
      <c r="D372" s="12"/>
    </row>
    <row r="373" spans="4:4" x14ac:dyDescent="0.2">
      <c r="D373" s="12"/>
    </row>
    <row r="374" spans="4:4" x14ac:dyDescent="0.2">
      <c r="D374" s="12"/>
    </row>
  </sheetData>
  <mergeCells count="3">
    <mergeCell ref="A1:A2"/>
    <mergeCell ref="B1:E1"/>
    <mergeCell ref="F1:I1"/>
  </mergeCells>
  <pageMargins left="0.39370078740157483" right="3.937007874015748E-2" top="1.4566929133858268" bottom="0.78740157480314965" header="0.31496062992125984" footer="0.15748031496062992"/>
  <pageSetup paperSize="9" scale="90" orientation="portrait" r:id="rId1"/>
  <headerFooter>
    <oddHeader>&amp;C&amp;"Verdana,Regular"TURISTIČKA ZAJEDNICA KVARNERA
Turistički promet &amp;"Verdana,Bold"KOMERCIJALNIH DOLAZAKA&amp;"Verdana,Regular" na Kvarneru 
u razdoblju &amp;"Verdana,Bold"&amp;K000000siječanj-s&amp;K01+000rpanj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374"/>
  <sheetViews>
    <sheetView view="pageLayout" zoomScaleNormal="100" zoomScaleSheetLayoutView="100" workbookViewId="0">
      <selection activeCell="I2" sqref="I2"/>
    </sheetView>
  </sheetViews>
  <sheetFormatPr defaultColWidth="1" defaultRowHeight="12.75" x14ac:dyDescent="0.2"/>
  <cols>
    <col min="1" max="1" width="18.140625" style="7" customWidth="1"/>
    <col min="2" max="2" width="9" style="7" customWidth="1"/>
    <col min="3" max="3" width="10" style="7" customWidth="1"/>
    <col min="4" max="4" width="10.140625" style="7" customWidth="1"/>
    <col min="5" max="5" width="6.7109375" style="7" customWidth="1"/>
    <col min="6" max="6" width="9" style="7" customWidth="1"/>
    <col min="7" max="7" width="10" style="7" customWidth="1"/>
    <col min="8" max="8" width="10.5703125" style="7" customWidth="1"/>
    <col min="9" max="9" width="6" style="7" customWidth="1"/>
    <col min="10" max="12" width="6.28515625" style="11" customWidth="1"/>
    <col min="13" max="16384" width="1" style="7"/>
  </cols>
  <sheetData>
    <row r="1" spans="1:18" s="122" customFormat="1" ht="15.75" customHeight="1" thickTop="1" x14ac:dyDescent="0.25">
      <c r="A1" s="289" t="s">
        <v>0</v>
      </c>
      <c r="B1" s="291" t="s">
        <v>159</v>
      </c>
      <c r="C1" s="292"/>
      <c r="D1" s="292"/>
      <c r="E1" s="293"/>
      <c r="F1" s="291" t="s">
        <v>131</v>
      </c>
      <c r="G1" s="292"/>
      <c r="H1" s="292"/>
      <c r="I1" s="293"/>
      <c r="J1" s="118" t="s">
        <v>133</v>
      </c>
      <c r="K1" s="119"/>
      <c r="L1" s="120"/>
      <c r="M1" s="121"/>
    </row>
    <row r="2" spans="1:18" s="130" customFormat="1" ht="21.75" customHeight="1" thickBot="1" x14ac:dyDescent="0.3">
      <c r="A2" s="290"/>
      <c r="B2" s="123" t="s">
        <v>163</v>
      </c>
      <c r="C2" s="124" t="s">
        <v>164</v>
      </c>
      <c r="D2" s="125" t="s">
        <v>165</v>
      </c>
      <c r="E2" s="126" t="s">
        <v>171</v>
      </c>
      <c r="F2" s="123" t="s">
        <v>163</v>
      </c>
      <c r="G2" s="124" t="s">
        <v>164</v>
      </c>
      <c r="H2" s="125" t="s">
        <v>165</v>
      </c>
      <c r="I2" s="126" t="s">
        <v>171</v>
      </c>
      <c r="J2" s="127" t="s">
        <v>46</v>
      </c>
      <c r="K2" s="128" t="s">
        <v>47</v>
      </c>
      <c r="L2" s="129" t="s">
        <v>48</v>
      </c>
    </row>
    <row r="3" spans="1:18" s="2" customFormat="1" ht="13.5" thickTop="1" x14ac:dyDescent="0.2">
      <c r="A3" s="60" t="s">
        <v>4</v>
      </c>
      <c r="B3" s="96">
        <v>84834</v>
      </c>
      <c r="C3" s="96">
        <v>540314</v>
      </c>
      <c r="D3" s="63">
        <f t="shared" ref="D3:D46" si="0">B3+C3</f>
        <v>625148</v>
      </c>
      <c r="E3" s="64">
        <f t="shared" ref="E3:E44" si="1">IF($D$46&lt;&gt;0,D3/$D$46*100,0)</f>
        <v>8.8821940105276678</v>
      </c>
      <c r="F3" s="61">
        <v>81010</v>
      </c>
      <c r="G3" s="96">
        <v>541653</v>
      </c>
      <c r="H3" s="63">
        <f t="shared" ref="H3:H46" si="2">F3+G3</f>
        <v>622663</v>
      </c>
      <c r="I3" s="65">
        <f t="shared" ref="I3:I44" si="3">IF($H$46&lt;&gt;0,H3/$H$46*100,0)</f>
        <v>9.3438801751357587</v>
      </c>
      <c r="J3" s="61">
        <f>IF(F3&lt;&gt;0,B3/F3*100,0)</f>
        <v>104.7204048882854</v>
      </c>
      <c r="K3" s="62">
        <f t="shared" ref="K3:L46" si="4">IF(G3&lt;&gt;0,C3/G3*100,0)</f>
        <v>99.752793762796472</v>
      </c>
      <c r="L3" s="63">
        <f t="shared" si="4"/>
        <v>100.39909228587534</v>
      </c>
    </row>
    <row r="4" spans="1:18" s="2" customFormat="1" x14ac:dyDescent="0.2">
      <c r="A4" s="66" t="s">
        <v>5</v>
      </c>
      <c r="B4" s="97">
        <v>22632</v>
      </c>
      <c r="C4" s="68">
        <v>155887</v>
      </c>
      <c r="D4" s="69">
        <f t="shared" si="0"/>
        <v>178519</v>
      </c>
      <c r="E4" s="70">
        <f t="shared" si="1"/>
        <v>2.536424002900735</v>
      </c>
      <c r="F4" s="67">
        <v>17366</v>
      </c>
      <c r="G4" s="97">
        <v>144909</v>
      </c>
      <c r="H4" s="69">
        <f t="shared" si="2"/>
        <v>162275</v>
      </c>
      <c r="I4" s="70">
        <f t="shared" si="3"/>
        <v>2.4351505636598851</v>
      </c>
      <c r="J4" s="67">
        <f t="shared" ref="J4:L46" si="5">IF(F4&lt;&gt;0,B4/F4*100,0)</f>
        <v>130.32362086836346</v>
      </c>
      <c r="K4" s="68">
        <f t="shared" si="4"/>
        <v>107.57578894340587</v>
      </c>
      <c r="L4" s="69">
        <f t="shared" si="4"/>
        <v>110.01016792481899</v>
      </c>
    </row>
    <row r="5" spans="1:18" s="2" customFormat="1" x14ac:dyDescent="0.2">
      <c r="A5" s="66" t="s">
        <v>6</v>
      </c>
      <c r="B5" s="97">
        <v>3196</v>
      </c>
      <c r="C5" s="68">
        <v>115681</v>
      </c>
      <c r="D5" s="69">
        <f t="shared" si="0"/>
        <v>118877</v>
      </c>
      <c r="E5" s="70">
        <f t="shared" si="1"/>
        <v>1.6890217634696065</v>
      </c>
      <c r="F5" s="67">
        <v>5484</v>
      </c>
      <c r="G5" s="68">
        <v>115626</v>
      </c>
      <c r="H5" s="69">
        <f t="shared" si="2"/>
        <v>121110</v>
      </c>
      <c r="I5" s="70">
        <f t="shared" si="3"/>
        <v>1.8174154044976041</v>
      </c>
      <c r="J5" s="67">
        <f t="shared" si="5"/>
        <v>58.27862873814734</v>
      </c>
      <c r="K5" s="68">
        <f t="shared" si="4"/>
        <v>100.04756715617596</v>
      </c>
      <c r="L5" s="69">
        <f t="shared" si="4"/>
        <v>98.156221616712074</v>
      </c>
    </row>
    <row r="6" spans="1:18" s="2" customFormat="1" x14ac:dyDescent="0.2">
      <c r="A6" s="66" t="s">
        <v>7</v>
      </c>
      <c r="B6" s="97">
        <v>1927</v>
      </c>
      <c r="C6" s="68">
        <v>33919</v>
      </c>
      <c r="D6" s="69">
        <f t="shared" si="0"/>
        <v>35846</v>
      </c>
      <c r="E6" s="70">
        <f t="shared" si="1"/>
        <v>0.50930519893109283</v>
      </c>
      <c r="F6" s="67">
        <v>2593</v>
      </c>
      <c r="G6" s="68">
        <v>38599</v>
      </c>
      <c r="H6" s="69">
        <f t="shared" si="2"/>
        <v>41192</v>
      </c>
      <c r="I6" s="70">
        <f t="shared" si="3"/>
        <v>0.61814032979989519</v>
      </c>
      <c r="J6" s="67">
        <f t="shared" si="5"/>
        <v>74.315464712688012</v>
      </c>
      <c r="K6" s="68">
        <f t="shared" si="4"/>
        <v>87.875333557864195</v>
      </c>
      <c r="L6" s="69">
        <f t="shared" si="4"/>
        <v>87.021751796465324</v>
      </c>
    </row>
    <row r="7" spans="1:18" s="2" customFormat="1" x14ac:dyDescent="0.2">
      <c r="A7" s="66" t="s">
        <v>8</v>
      </c>
      <c r="B7" s="97">
        <v>3850</v>
      </c>
      <c r="C7" s="68">
        <v>26624</v>
      </c>
      <c r="D7" s="69">
        <f t="shared" si="0"/>
        <v>30474</v>
      </c>
      <c r="E7" s="70">
        <f t="shared" si="1"/>
        <v>0.4329790390064755</v>
      </c>
      <c r="F7" s="67">
        <v>5437</v>
      </c>
      <c r="G7" s="68">
        <v>16604</v>
      </c>
      <c r="H7" s="69">
        <f t="shared" si="2"/>
        <v>22041</v>
      </c>
      <c r="I7" s="70">
        <f t="shared" si="3"/>
        <v>0.33075429717225413</v>
      </c>
      <c r="J7" s="67">
        <f t="shared" si="5"/>
        <v>70.811109067500453</v>
      </c>
      <c r="K7" s="68">
        <f t="shared" si="4"/>
        <v>160.34690436039509</v>
      </c>
      <c r="L7" s="69">
        <f t="shared" si="4"/>
        <v>138.26051449571253</v>
      </c>
    </row>
    <row r="8" spans="1:18" s="2" customFormat="1" ht="13.5" thickBot="1" x14ac:dyDescent="0.25">
      <c r="A8" s="71" t="s">
        <v>9</v>
      </c>
      <c r="B8" s="98">
        <f>SUM(B3:B7)</f>
        <v>116439</v>
      </c>
      <c r="C8" s="99">
        <f>SUM(C3:C7)</f>
        <v>872425</v>
      </c>
      <c r="D8" s="100">
        <f t="shared" si="0"/>
        <v>988864</v>
      </c>
      <c r="E8" s="101">
        <f t="shared" si="1"/>
        <v>14.049924014835577</v>
      </c>
      <c r="F8" s="102">
        <f>SUM(F3:F7)</f>
        <v>111890</v>
      </c>
      <c r="G8" s="99">
        <f>SUM(G3:G7)</f>
        <v>857391</v>
      </c>
      <c r="H8" s="100">
        <f t="shared" si="2"/>
        <v>969281</v>
      </c>
      <c r="I8" s="101">
        <f t="shared" si="3"/>
        <v>14.545340770265398</v>
      </c>
      <c r="J8" s="72">
        <f t="shared" si="5"/>
        <v>104.0656001429976</v>
      </c>
      <c r="K8" s="73">
        <f t="shared" si="4"/>
        <v>101.75345904027451</v>
      </c>
      <c r="L8" s="74">
        <f t="shared" si="4"/>
        <v>102.02036354782567</v>
      </c>
      <c r="M8" s="1"/>
      <c r="N8" s="1"/>
      <c r="O8" s="1"/>
      <c r="P8" s="1"/>
      <c r="Q8" s="1"/>
      <c r="R8" s="1"/>
    </row>
    <row r="9" spans="1:18" s="2" customFormat="1" ht="13.5" thickTop="1" x14ac:dyDescent="0.2">
      <c r="A9" s="60" t="s">
        <v>10</v>
      </c>
      <c r="B9" s="96">
        <v>32386</v>
      </c>
      <c r="C9" s="62">
        <v>92659</v>
      </c>
      <c r="D9" s="63">
        <f t="shared" si="0"/>
        <v>125045</v>
      </c>
      <c r="E9" s="64">
        <f t="shared" si="1"/>
        <v>1.7766576075528233</v>
      </c>
      <c r="F9" s="61">
        <v>26702</v>
      </c>
      <c r="G9" s="62">
        <v>86649</v>
      </c>
      <c r="H9" s="63">
        <f t="shared" si="2"/>
        <v>113351</v>
      </c>
      <c r="I9" s="64">
        <f t="shared" si="3"/>
        <v>1.7009813683032609</v>
      </c>
      <c r="J9" s="61">
        <f t="shared" si="5"/>
        <v>121.28679499662947</v>
      </c>
      <c r="K9" s="62">
        <f t="shared" si="5"/>
        <v>106.93602926750454</v>
      </c>
      <c r="L9" s="63">
        <f t="shared" si="5"/>
        <v>110.3166271140087</v>
      </c>
      <c r="M9" s="1"/>
      <c r="N9" s="1"/>
      <c r="O9" s="1"/>
      <c r="P9" s="1"/>
      <c r="Q9" s="1"/>
      <c r="R9" s="1"/>
    </row>
    <row r="10" spans="1:18" s="2" customFormat="1" x14ac:dyDescent="0.2">
      <c r="A10" s="66" t="s">
        <v>11</v>
      </c>
      <c r="B10" s="97">
        <v>9252</v>
      </c>
      <c r="C10" s="68">
        <v>67572</v>
      </c>
      <c r="D10" s="69">
        <f t="shared" si="0"/>
        <v>76824</v>
      </c>
      <c r="E10" s="70">
        <f t="shared" si="1"/>
        <v>1.0915266027641095</v>
      </c>
      <c r="F10" s="67">
        <v>5858</v>
      </c>
      <c r="G10" s="68">
        <v>50510</v>
      </c>
      <c r="H10" s="69">
        <f t="shared" si="2"/>
        <v>56368</v>
      </c>
      <c r="I10" s="70">
        <f t="shared" si="3"/>
        <v>0.84587624077880397</v>
      </c>
      <c r="J10" s="67">
        <f t="shared" si="5"/>
        <v>157.93786275179244</v>
      </c>
      <c r="K10" s="68">
        <f t="shared" si="5"/>
        <v>133.77944961393783</v>
      </c>
      <c r="L10" s="69">
        <f t="shared" si="5"/>
        <v>136.29009367016747</v>
      </c>
      <c r="M10" s="1"/>
      <c r="N10" s="1"/>
      <c r="O10" s="1"/>
      <c r="P10" s="1"/>
      <c r="Q10" s="1"/>
      <c r="R10" s="1"/>
    </row>
    <row r="11" spans="1:18" s="2" customFormat="1" x14ac:dyDescent="0.2">
      <c r="A11" s="66" t="s">
        <v>12</v>
      </c>
      <c r="B11" s="97">
        <v>13705</v>
      </c>
      <c r="C11" s="68">
        <v>14530</v>
      </c>
      <c r="D11" s="69">
        <f t="shared" si="0"/>
        <v>28235</v>
      </c>
      <c r="E11" s="70">
        <f t="shared" si="1"/>
        <v>0.40116700027393304</v>
      </c>
      <c r="F11" s="67">
        <v>11625</v>
      </c>
      <c r="G11" s="68">
        <v>10372</v>
      </c>
      <c r="H11" s="69">
        <f t="shared" si="2"/>
        <v>21997</v>
      </c>
      <c r="I11" s="70">
        <f t="shared" si="3"/>
        <v>0.33009401909614233</v>
      </c>
      <c r="J11" s="67">
        <f t="shared" si="5"/>
        <v>117.89247311827957</v>
      </c>
      <c r="K11" s="68">
        <f t="shared" si="5"/>
        <v>140.08870034708832</v>
      </c>
      <c r="L11" s="69">
        <f t="shared" si="4"/>
        <v>128.35841251079694</v>
      </c>
      <c r="M11" s="1"/>
      <c r="N11" s="1"/>
      <c r="O11" s="1"/>
      <c r="P11" s="1"/>
      <c r="Q11" s="1"/>
      <c r="R11" s="1"/>
    </row>
    <row r="12" spans="1:18" s="2" customFormat="1" x14ac:dyDescent="0.2">
      <c r="A12" s="66" t="s">
        <v>13</v>
      </c>
      <c r="B12" s="97">
        <v>161</v>
      </c>
      <c r="C12" s="68">
        <v>2929</v>
      </c>
      <c r="D12" s="69">
        <f t="shared" si="0"/>
        <v>3090</v>
      </c>
      <c r="E12" s="70">
        <f t="shared" si="1"/>
        <v>4.3903170917175605E-2</v>
      </c>
      <c r="F12" s="67">
        <v>2676</v>
      </c>
      <c r="G12" s="68">
        <v>4143</v>
      </c>
      <c r="H12" s="69">
        <f t="shared" si="2"/>
        <v>6819</v>
      </c>
      <c r="I12" s="70">
        <f t="shared" si="3"/>
        <v>0.10232809547741031</v>
      </c>
      <c r="J12" s="67">
        <f t="shared" si="5"/>
        <v>6.0164424514200299</v>
      </c>
      <c r="K12" s="68">
        <f t="shared" si="5"/>
        <v>70.697562153029196</v>
      </c>
      <c r="L12" s="69">
        <f t="shared" si="4"/>
        <v>45.314562252529697</v>
      </c>
      <c r="M12" s="1"/>
      <c r="N12" s="1"/>
      <c r="O12" s="1"/>
      <c r="P12" s="1"/>
      <c r="Q12" s="1"/>
      <c r="R12" s="1"/>
    </row>
    <row r="13" spans="1:18" s="2" customFormat="1" x14ac:dyDescent="0.2">
      <c r="A13" s="66" t="s">
        <v>14</v>
      </c>
      <c r="B13" s="97">
        <v>3950</v>
      </c>
      <c r="C13" s="68">
        <v>8760</v>
      </c>
      <c r="D13" s="69">
        <f t="shared" si="0"/>
        <v>12710</v>
      </c>
      <c r="E13" s="70">
        <f t="shared" si="1"/>
        <v>0.18058553474346342</v>
      </c>
      <c r="F13" s="67">
        <v>846</v>
      </c>
      <c r="G13" s="68">
        <v>4248</v>
      </c>
      <c r="H13" s="69">
        <f t="shared" si="2"/>
        <v>5094</v>
      </c>
      <c r="I13" s="70">
        <f t="shared" si="3"/>
        <v>7.6442193629847208E-2</v>
      </c>
      <c r="J13" s="67">
        <f t="shared" si="5"/>
        <v>466.90307328605201</v>
      </c>
      <c r="K13" s="68">
        <f t="shared" si="5"/>
        <v>206.21468926553672</v>
      </c>
      <c r="L13" s="69">
        <f t="shared" si="4"/>
        <v>249.50922654102868</v>
      </c>
      <c r="M13" s="1"/>
      <c r="N13" s="1"/>
      <c r="O13" s="1"/>
      <c r="P13" s="1"/>
      <c r="Q13" s="1"/>
      <c r="R13" s="1"/>
    </row>
    <row r="14" spans="1:18" s="2" customFormat="1" ht="15" customHeight="1" x14ac:dyDescent="0.2">
      <c r="A14" s="37" t="s">
        <v>15</v>
      </c>
      <c r="B14" s="97">
        <v>7975</v>
      </c>
      <c r="C14" s="68">
        <v>3527</v>
      </c>
      <c r="D14" s="69">
        <f t="shared" si="0"/>
        <v>11502</v>
      </c>
      <c r="E14" s="70">
        <f t="shared" si="1"/>
        <v>0.16342209446257402</v>
      </c>
      <c r="F14" s="67">
        <v>2775</v>
      </c>
      <c r="G14" s="68">
        <v>2552</v>
      </c>
      <c r="H14" s="69">
        <f t="shared" si="2"/>
        <v>5327</v>
      </c>
      <c r="I14" s="70">
        <f t="shared" si="3"/>
        <v>7.9938666169257183E-2</v>
      </c>
      <c r="J14" s="67">
        <f t="shared" si="5"/>
        <v>287.38738738738738</v>
      </c>
      <c r="K14" s="68">
        <f t="shared" si="5"/>
        <v>138.20532915360502</v>
      </c>
      <c r="L14" s="69">
        <f t="shared" si="4"/>
        <v>215.91890369814152</v>
      </c>
      <c r="M14" s="1"/>
      <c r="N14" s="1"/>
      <c r="O14" s="1"/>
      <c r="P14" s="1"/>
      <c r="Q14" s="1"/>
      <c r="R14" s="1"/>
    </row>
    <row r="15" spans="1:18" s="2" customFormat="1" x14ac:dyDescent="0.2">
      <c r="A15" s="66" t="s">
        <v>16</v>
      </c>
      <c r="B15" s="97">
        <v>1176</v>
      </c>
      <c r="C15" s="68">
        <v>2401</v>
      </c>
      <c r="D15" s="69">
        <f t="shared" si="0"/>
        <v>3577</v>
      </c>
      <c r="E15" s="70">
        <f t="shared" si="1"/>
        <v>5.0822537984057323E-2</v>
      </c>
      <c r="F15" s="67">
        <v>558</v>
      </c>
      <c r="G15" s="68">
        <v>1662</v>
      </c>
      <c r="H15" s="69">
        <f t="shared" si="2"/>
        <v>2220</v>
      </c>
      <c r="I15" s="70">
        <f t="shared" si="3"/>
        <v>3.3314030203820337E-2</v>
      </c>
      <c r="J15" s="67">
        <f t="shared" si="5"/>
        <v>210.75268817204301</v>
      </c>
      <c r="K15" s="68">
        <f t="shared" si="5"/>
        <v>144.46450060168473</v>
      </c>
      <c r="L15" s="69">
        <f t="shared" si="4"/>
        <v>161.12612612612614</v>
      </c>
      <c r="M15" s="1"/>
      <c r="N15" s="1"/>
      <c r="O15" s="1"/>
      <c r="P15" s="1"/>
      <c r="Q15" s="1"/>
      <c r="R15" s="1"/>
    </row>
    <row r="16" spans="1:18" s="2" customFormat="1" x14ac:dyDescent="0.2">
      <c r="A16" s="66" t="s">
        <v>17</v>
      </c>
      <c r="B16" s="97">
        <v>791</v>
      </c>
      <c r="C16" s="68">
        <v>4464</v>
      </c>
      <c r="D16" s="69">
        <f t="shared" si="0"/>
        <v>5255</v>
      </c>
      <c r="E16" s="70">
        <f t="shared" si="1"/>
        <v>7.466380685105431E-2</v>
      </c>
      <c r="F16" s="67">
        <v>435</v>
      </c>
      <c r="G16" s="68">
        <v>2226</v>
      </c>
      <c r="H16" s="69">
        <f t="shared" si="2"/>
        <v>2661</v>
      </c>
      <c r="I16" s="70">
        <f t="shared" si="3"/>
        <v>3.9931817284849513E-2</v>
      </c>
      <c r="J16" s="67">
        <f t="shared" si="5"/>
        <v>181.83908045977012</v>
      </c>
      <c r="K16" s="68">
        <f t="shared" si="5"/>
        <v>200.53908355795147</v>
      </c>
      <c r="L16" s="69">
        <f>IF(H16&lt;&gt;0,D16/H16*100,0)</f>
        <v>197.48214956783164</v>
      </c>
      <c r="M16" s="1"/>
      <c r="N16" s="1"/>
      <c r="O16" s="1"/>
      <c r="P16" s="1"/>
      <c r="Q16" s="1"/>
      <c r="R16" s="1"/>
    </row>
    <row r="17" spans="1:18" s="2" customFormat="1" ht="13.5" thickBot="1" x14ac:dyDescent="0.25">
      <c r="A17" s="75" t="s">
        <v>18</v>
      </c>
      <c r="B17" s="98">
        <f>SUM(B9:B16)</f>
        <v>69396</v>
      </c>
      <c r="C17" s="99">
        <f>SUM(C9:C16)</f>
        <v>196842</v>
      </c>
      <c r="D17" s="100">
        <f t="shared" si="0"/>
        <v>266238</v>
      </c>
      <c r="E17" s="103">
        <f t="shared" si="1"/>
        <v>3.7827483555491903</v>
      </c>
      <c r="F17" s="102">
        <f>SUM(F9:F16)</f>
        <v>51475</v>
      </c>
      <c r="G17" s="99">
        <f>SUM(G9:G16)</f>
        <v>162362</v>
      </c>
      <c r="H17" s="100">
        <f t="shared" si="2"/>
        <v>213837</v>
      </c>
      <c r="I17" s="104">
        <f t="shared" si="3"/>
        <v>3.2089064309433915</v>
      </c>
      <c r="J17" s="72">
        <f t="shared" si="5"/>
        <v>134.8149587178242</v>
      </c>
      <c r="K17" s="73">
        <f t="shared" si="4"/>
        <v>121.23649622448602</v>
      </c>
      <c r="L17" s="74">
        <f>IF(H17&lt;&gt;0,D17/H17*100,0)</f>
        <v>124.50511370810477</v>
      </c>
      <c r="M17" s="1"/>
      <c r="N17" s="1"/>
      <c r="O17" s="1"/>
      <c r="P17" s="1"/>
      <c r="Q17" s="1"/>
      <c r="R17" s="1"/>
    </row>
    <row r="18" spans="1:18" s="2" customFormat="1" ht="14.25" thickTop="1" thickBot="1" x14ac:dyDescent="0.25">
      <c r="A18" s="75" t="s">
        <v>19</v>
      </c>
      <c r="B18" s="105">
        <v>133031</v>
      </c>
      <c r="C18" s="106">
        <v>690525</v>
      </c>
      <c r="D18" s="100">
        <f>B18+C18</f>
        <v>823556</v>
      </c>
      <c r="E18" s="107">
        <f t="shared" si="1"/>
        <v>11.701203827788179</v>
      </c>
      <c r="F18" s="108">
        <v>160325</v>
      </c>
      <c r="G18" s="106">
        <v>612350</v>
      </c>
      <c r="H18" s="109">
        <f>F18+G18</f>
        <v>772675</v>
      </c>
      <c r="I18" s="107">
        <f t="shared" si="3"/>
        <v>11.595008237719316</v>
      </c>
      <c r="J18" s="76">
        <f>IF(F18&lt;&gt;0,B18/F18*100,0)</f>
        <v>82.975830344612518</v>
      </c>
      <c r="K18" s="77">
        <f>IF(G18&lt;&gt;0,C18/G18*100,0)</f>
        <v>112.76639176941292</v>
      </c>
      <c r="L18" s="78">
        <f>IF(H18&lt;&gt;0,D18/H18*100,0)</f>
        <v>106.58504545895752</v>
      </c>
      <c r="M18" s="1"/>
      <c r="N18" s="1"/>
      <c r="O18" s="1"/>
      <c r="P18" s="1"/>
      <c r="Q18" s="1"/>
      <c r="R18" s="1"/>
    </row>
    <row r="19" spans="1:18" s="2" customFormat="1" ht="13.5" thickTop="1" x14ac:dyDescent="0.2">
      <c r="A19" s="60" t="s">
        <v>20</v>
      </c>
      <c r="B19" s="96">
        <v>32463</v>
      </c>
      <c r="C19" s="96">
        <v>270330</v>
      </c>
      <c r="D19" s="63">
        <f t="shared" si="0"/>
        <v>302793</v>
      </c>
      <c r="E19" s="64">
        <f t="shared" si="1"/>
        <v>4.3021271299431563</v>
      </c>
      <c r="F19" s="96">
        <v>32717</v>
      </c>
      <c r="G19" s="96">
        <v>224692</v>
      </c>
      <c r="H19" s="96">
        <f t="shared" si="2"/>
        <v>257409</v>
      </c>
      <c r="I19" s="64">
        <f t="shared" si="3"/>
        <v>3.8627618021329684</v>
      </c>
      <c r="J19" s="61">
        <f t="shared" si="5"/>
        <v>99.223645199743245</v>
      </c>
      <c r="K19" s="62">
        <f t="shared" si="4"/>
        <v>120.31135954996172</v>
      </c>
      <c r="L19" s="63">
        <f t="shared" si="4"/>
        <v>117.63108516019254</v>
      </c>
      <c r="M19" s="1"/>
      <c r="N19" s="1"/>
      <c r="O19" s="1"/>
      <c r="P19" s="1"/>
      <c r="Q19" s="1"/>
      <c r="R19" s="1"/>
    </row>
    <row r="20" spans="1:18" s="2" customFormat="1" x14ac:dyDescent="0.2">
      <c r="A20" s="79" t="s">
        <v>21</v>
      </c>
      <c r="B20" s="97">
        <v>934</v>
      </c>
      <c r="C20" s="68">
        <v>25423</v>
      </c>
      <c r="D20" s="69">
        <f t="shared" si="0"/>
        <v>26357</v>
      </c>
      <c r="E20" s="70">
        <f t="shared" si="1"/>
        <v>0.37448410222135836</v>
      </c>
      <c r="F20" s="67">
        <v>1032</v>
      </c>
      <c r="G20" s="68">
        <v>19480</v>
      </c>
      <c r="H20" s="69">
        <f t="shared" si="2"/>
        <v>20512</v>
      </c>
      <c r="I20" s="70">
        <f t="shared" si="3"/>
        <v>0.3078096340273706</v>
      </c>
      <c r="J20" s="67">
        <f t="shared" si="5"/>
        <v>90.503875968992247</v>
      </c>
      <c r="K20" s="68">
        <f t="shared" si="4"/>
        <v>130.50821355236138</v>
      </c>
      <c r="L20" s="69">
        <f t="shared" si="4"/>
        <v>128.49551482059283</v>
      </c>
      <c r="M20" s="1"/>
      <c r="N20" s="1"/>
      <c r="O20" s="1"/>
      <c r="P20" s="1"/>
      <c r="Q20" s="1"/>
      <c r="R20" s="1"/>
    </row>
    <row r="21" spans="1:18" s="2" customFormat="1" ht="13.5" thickBot="1" x14ac:dyDescent="0.25">
      <c r="A21" s="80" t="s">
        <v>22</v>
      </c>
      <c r="B21" s="98">
        <f>SUM(B19:B20)</f>
        <v>33397</v>
      </c>
      <c r="C21" s="99">
        <f>SUM(C19:C20)</f>
        <v>295753</v>
      </c>
      <c r="D21" s="100">
        <f t="shared" si="0"/>
        <v>329150</v>
      </c>
      <c r="E21" s="101">
        <f t="shared" si="1"/>
        <v>4.6766112321645146</v>
      </c>
      <c r="F21" s="102">
        <f>SUM(F19:F20)</f>
        <v>33749</v>
      </c>
      <c r="G21" s="99">
        <f>SUM(G19:G20)</f>
        <v>244172</v>
      </c>
      <c r="H21" s="100">
        <f t="shared" si="2"/>
        <v>277921</v>
      </c>
      <c r="I21" s="107">
        <f t="shared" si="3"/>
        <v>4.1705714361603388</v>
      </c>
      <c r="J21" s="72">
        <f t="shared" si="5"/>
        <v>98.957006133515065</v>
      </c>
      <c r="K21" s="73">
        <f t="shared" si="4"/>
        <v>121.12486280163164</v>
      </c>
      <c r="L21" s="74">
        <f t="shared" si="4"/>
        <v>118.43293597820963</v>
      </c>
      <c r="M21" s="1"/>
      <c r="N21" s="1"/>
      <c r="O21" s="1"/>
      <c r="P21" s="1"/>
      <c r="Q21" s="1"/>
      <c r="R21" s="1"/>
    </row>
    <row r="22" spans="1:18" s="2" customFormat="1" ht="13.5" thickTop="1" x14ac:dyDescent="0.2">
      <c r="A22" s="79" t="s">
        <v>23</v>
      </c>
      <c r="B22" s="96">
        <v>32207</v>
      </c>
      <c r="C22" s="96">
        <v>328442</v>
      </c>
      <c r="D22" s="96">
        <f t="shared" si="0"/>
        <v>360649</v>
      </c>
      <c r="E22" s="64">
        <f t="shared" si="1"/>
        <v>5.1241536207470757</v>
      </c>
      <c r="F22" s="96">
        <v>28264</v>
      </c>
      <c r="G22" s="96">
        <v>331715</v>
      </c>
      <c r="H22" s="96">
        <f t="shared" si="2"/>
        <v>359979</v>
      </c>
      <c r="I22" s="64">
        <f t="shared" si="3"/>
        <v>5.4019600354689379</v>
      </c>
      <c r="J22" s="61">
        <f t="shared" si="5"/>
        <v>113.95060854797623</v>
      </c>
      <c r="K22" s="62">
        <f t="shared" si="4"/>
        <v>99.013309618196345</v>
      </c>
      <c r="L22" s="63">
        <f t="shared" si="4"/>
        <v>100.18612196822592</v>
      </c>
      <c r="M22" s="1"/>
      <c r="N22" s="1"/>
      <c r="O22" s="1"/>
      <c r="P22" s="1"/>
      <c r="Q22" s="1"/>
      <c r="R22" s="1"/>
    </row>
    <row r="23" spans="1:18" s="2" customFormat="1" x14ac:dyDescent="0.2">
      <c r="A23" s="66" t="s">
        <v>24</v>
      </c>
      <c r="B23" s="97">
        <v>25348</v>
      </c>
      <c r="C23" s="68">
        <v>283088</v>
      </c>
      <c r="D23" s="69">
        <f t="shared" si="0"/>
        <v>308436</v>
      </c>
      <c r="E23" s="70">
        <f t="shared" si="1"/>
        <v>4.3823036974142315</v>
      </c>
      <c r="F23" s="67">
        <v>21563</v>
      </c>
      <c r="G23" s="68">
        <v>238205</v>
      </c>
      <c r="H23" s="69">
        <f t="shared" si="2"/>
        <v>259768</v>
      </c>
      <c r="I23" s="70">
        <f t="shared" si="3"/>
        <v>3.8981617108045055</v>
      </c>
      <c r="J23" s="67">
        <f t="shared" si="5"/>
        <v>117.55321615730649</v>
      </c>
      <c r="K23" s="68">
        <f t="shared" si="4"/>
        <v>118.84217375789761</v>
      </c>
      <c r="L23" s="69">
        <f t="shared" si="4"/>
        <v>118.73517908287394</v>
      </c>
      <c r="M23" s="1"/>
      <c r="N23" s="1"/>
      <c r="O23" s="1"/>
      <c r="P23" s="1"/>
      <c r="Q23" s="1"/>
      <c r="R23" s="1"/>
    </row>
    <row r="24" spans="1:18" s="2" customFormat="1" x14ac:dyDescent="0.2">
      <c r="A24" s="66" t="s">
        <v>25</v>
      </c>
      <c r="B24" s="97">
        <v>18123</v>
      </c>
      <c r="C24" s="68">
        <v>556556</v>
      </c>
      <c r="D24" s="69">
        <f t="shared" si="0"/>
        <v>574679</v>
      </c>
      <c r="E24" s="70">
        <f t="shared" si="1"/>
        <v>8.1651230936930617</v>
      </c>
      <c r="F24" s="67">
        <v>21811</v>
      </c>
      <c r="G24" s="68">
        <v>526612</v>
      </c>
      <c r="H24" s="69">
        <f t="shared" si="2"/>
        <v>548423</v>
      </c>
      <c r="I24" s="70">
        <f t="shared" si="3"/>
        <v>8.2298109848962895</v>
      </c>
      <c r="J24" s="67">
        <f t="shared" si="5"/>
        <v>83.091100820686819</v>
      </c>
      <c r="K24" s="68">
        <f t="shared" si="4"/>
        <v>105.6861598292481</v>
      </c>
      <c r="L24" s="69">
        <f t="shared" si="4"/>
        <v>104.78754538011717</v>
      </c>
      <c r="M24" s="1"/>
      <c r="N24" s="1"/>
      <c r="O24" s="1"/>
      <c r="P24" s="1"/>
      <c r="Q24" s="1"/>
      <c r="R24" s="1"/>
    </row>
    <row r="25" spans="1:18" s="2" customFormat="1" x14ac:dyDescent="0.2">
      <c r="A25" s="66" t="s">
        <v>26</v>
      </c>
      <c r="B25" s="97">
        <v>14356</v>
      </c>
      <c r="C25" s="68">
        <v>274285</v>
      </c>
      <c r="D25" s="69">
        <f t="shared" si="0"/>
        <v>288641</v>
      </c>
      <c r="E25" s="70">
        <f t="shared" si="1"/>
        <v>4.101053448771677</v>
      </c>
      <c r="F25" s="67">
        <v>9897</v>
      </c>
      <c r="G25" s="68">
        <v>275295</v>
      </c>
      <c r="H25" s="69">
        <f t="shared" si="2"/>
        <v>285192</v>
      </c>
      <c r="I25" s="70">
        <f t="shared" si="3"/>
        <v>4.2796823882378066</v>
      </c>
      <c r="J25" s="67">
        <f t="shared" si="5"/>
        <v>145.0540567848843</v>
      </c>
      <c r="K25" s="68">
        <f t="shared" si="4"/>
        <v>99.63312083401442</v>
      </c>
      <c r="L25" s="69">
        <f t="shared" si="4"/>
        <v>101.2093607113804</v>
      </c>
      <c r="M25" s="1"/>
      <c r="N25" s="1"/>
      <c r="O25" s="1"/>
      <c r="P25" s="1"/>
      <c r="Q25" s="1"/>
      <c r="R25" s="1"/>
    </row>
    <row r="26" spans="1:18" s="2" customFormat="1" x14ac:dyDescent="0.2">
      <c r="A26" s="66" t="s">
        <v>27</v>
      </c>
      <c r="B26" s="97">
        <v>13988</v>
      </c>
      <c r="C26" s="68">
        <v>465306</v>
      </c>
      <c r="D26" s="69">
        <f t="shared" si="0"/>
        <v>479294</v>
      </c>
      <c r="E26" s="70">
        <f t="shared" si="1"/>
        <v>6.8098790943614125</v>
      </c>
      <c r="F26" s="67">
        <v>19375</v>
      </c>
      <c r="G26" s="68">
        <v>459405</v>
      </c>
      <c r="H26" s="69">
        <f t="shared" si="2"/>
        <v>478780</v>
      </c>
      <c r="I26" s="70">
        <f t="shared" si="3"/>
        <v>7.1847258472905864</v>
      </c>
      <c r="J26" s="67">
        <f t="shared" si="5"/>
        <v>72.196129032258057</v>
      </c>
      <c r="K26" s="68">
        <f t="shared" si="4"/>
        <v>101.28448754367061</v>
      </c>
      <c r="L26" s="69">
        <f t="shared" si="4"/>
        <v>100.10735619700071</v>
      </c>
      <c r="M26" s="1"/>
      <c r="N26" s="1"/>
      <c r="O26" s="1"/>
      <c r="P26" s="1"/>
      <c r="Q26" s="1"/>
      <c r="R26" s="1"/>
    </row>
    <row r="27" spans="1:18" s="2" customFormat="1" x14ac:dyDescent="0.2">
      <c r="A27" s="66" t="s">
        <v>28</v>
      </c>
      <c r="B27" s="97">
        <v>1267</v>
      </c>
      <c r="C27" s="68">
        <v>35188</v>
      </c>
      <c r="D27" s="69">
        <f t="shared" si="0"/>
        <v>36455</v>
      </c>
      <c r="E27" s="70">
        <f t="shared" si="1"/>
        <v>0.51795795980117687</v>
      </c>
      <c r="F27" s="67">
        <v>1713</v>
      </c>
      <c r="G27" s="68">
        <v>31944</v>
      </c>
      <c r="H27" s="69">
        <f t="shared" si="2"/>
        <v>33657</v>
      </c>
      <c r="I27" s="70">
        <f t="shared" si="3"/>
        <v>0.50506770926575728</v>
      </c>
      <c r="J27" s="67">
        <f t="shared" si="5"/>
        <v>73.963806187974313</v>
      </c>
      <c r="K27" s="68">
        <f t="shared" si="4"/>
        <v>110.15527172551967</v>
      </c>
      <c r="L27" s="69">
        <f t="shared" si="4"/>
        <v>108.31327806994086</v>
      </c>
      <c r="M27" s="1"/>
      <c r="N27" s="1"/>
      <c r="O27" s="1"/>
      <c r="P27" s="1"/>
      <c r="Q27" s="1"/>
      <c r="R27" s="1"/>
    </row>
    <row r="28" spans="1:18" s="2" customFormat="1" x14ac:dyDescent="0.2">
      <c r="A28" s="79" t="s">
        <v>29</v>
      </c>
      <c r="B28" s="97">
        <v>5376</v>
      </c>
      <c r="C28" s="68">
        <v>184535</v>
      </c>
      <c r="D28" s="69">
        <f t="shared" si="0"/>
        <v>189911</v>
      </c>
      <c r="E28" s="70">
        <f t="shared" si="1"/>
        <v>2.6982832013112414</v>
      </c>
      <c r="F28" s="67">
        <v>4563</v>
      </c>
      <c r="G28" s="68">
        <v>161376</v>
      </c>
      <c r="H28" s="69">
        <f t="shared" si="2"/>
        <v>165939</v>
      </c>
      <c r="I28" s="70">
        <f t="shared" si="3"/>
        <v>2.4901337198161002</v>
      </c>
      <c r="J28" s="67">
        <f t="shared" si="5"/>
        <v>117.8172255095332</v>
      </c>
      <c r="K28" s="68">
        <f t="shared" si="4"/>
        <v>114.35095677176284</v>
      </c>
      <c r="L28" s="69">
        <f t="shared" si="4"/>
        <v>114.44627242540935</v>
      </c>
      <c r="M28" s="1"/>
      <c r="N28" s="1"/>
      <c r="O28" s="1"/>
      <c r="P28" s="1"/>
      <c r="Q28" s="1"/>
      <c r="R28" s="1"/>
    </row>
    <row r="29" spans="1:18" s="2" customFormat="1" ht="13.5" thickBot="1" x14ac:dyDescent="0.25">
      <c r="A29" s="80" t="s">
        <v>30</v>
      </c>
      <c r="B29" s="98">
        <f>SUM(B22:B28)</f>
        <v>110665</v>
      </c>
      <c r="C29" s="99">
        <f>SUM(C22:C28)</f>
        <v>2127400</v>
      </c>
      <c r="D29" s="100">
        <f t="shared" si="0"/>
        <v>2238065</v>
      </c>
      <c r="E29" s="101">
        <f t="shared" si="1"/>
        <v>31.798754116099875</v>
      </c>
      <c r="F29" s="102">
        <f>SUM(F22:F28)</f>
        <v>107186</v>
      </c>
      <c r="G29" s="99">
        <f>SUM(G22:G28)</f>
        <v>2024552</v>
      </c>
      <c r="H29" s="100">
        <f t="shared" si="2"/>
        <v>2131738</v>
      </c>
      <c r="I29" s="101">
        <f t="shared" si="3"/>
        <v>31.989542395779985</v>
      </c>
      <c r="J29" s="72">
        <f t="shared" si="5"/>
        <v>103.24575970742447</v>
      </c>
      <c r="K29" s="73">
        <f t="shared" si="4"/>
        <v>105.08003746013932</v>
      </c>
      <c r="L29" s="74">
        <f t="shared" si="4"/>
        <v>104.98780807022253</v>
      </c>
      <c r="M29" s="1"/>
      <c r="N29" s="1"/>
      <c r="O29" s="1"/>
      <c r="P29" s="1"/>
      <c r="Q29" s="1"/>
      <c r="R29" s="1"/>
    </row>
    <row r="30" spans="1:18" s="2" customFormat="1" ht="14.25" thickTop="1" thickBot="1" x14ac:dyDescent="0.25">
      <c r="A30" s="81" t="s">
        <v>31</v>
      </c>
      <c r="B30" s="98">
        <v>15745</v>
      </c>
      <c r="C30" s="99">
        <v>403915</v>
      </c>
      <c r="D30" s="100">
        <f t="shared" si="0"/>
        <v>419660</v>
      </c>
      <c r="E30" s="110">
        <f t="shared" si="1"/>
        <v>5.9625905200977067</v>
      </c>
      <c r="F30" s="102">
        <v>15011</v>
      </c>
      <c r="G30" s="99">
        <v>395124</v>
      </c>
      <c r="H30" s="100">
        <f t="shared" si="2"/>
        <v>410135</v>
      </c>
      <c r="I30" s="111">
        <f t="shared" si="3"/>
        <v>6.1546170169566912</v>
      </c>
      <c r="J30" s="82">
        <f t="shared" si="5"/>
        <v>104.88974751848646</v>
      </c>
      <c r="K30" s="83">
        <f t="shared" si="4"/>
        <v>102.22487117968031</v>
      </c>
      <c r="L30" s="84">
        <f t="shared" si="4"/>
        <v>102.3224060370366</v>
      </c>
      <c r="M30" s="1"/>
      <c r="N30" s="1"/>
      <c r="O30" s="1"/>
      <c r="P30" s="1"/>
      <c r="Q30" s="1"/>
      <c r="R30" s="1"/>
    </row>
    <row r="31" spans="1:18" s="2" customFormat="1" ht="14.25" thickTop="1" thickBot="1" x14ac:dyDescent="0.25">
      <c r="A31" s="81" t="s">
        <v>32</v>
      </c>
      <c r="B31" s="98">
        <v>97076</v>
      </c>
      <c r="C31" s="99">
        <v>843625</v>
      </c>
      <c r="D31" s="100">
        <f t="shared" si="0"/>
        <v>940701</v>
      </c>
      <c r="E31" s="101">
        <f t="shared" si="1"/>
        <v>13.365617082510681</v>
      </c>
      <c r="F31" s="102">
        <v>127532</v>
      </c>
      <c r="G31" s="99">
        <v>832207</v>
      </c>
      <c r="H31" s="100">
        <f t="shared" si="2"/>
        <v>959739</v>
      </c>
      <c r="I31" s="111">
        <f t="shared" si="3"/>
        <v>14.402150465668617</v>
      </c>
      <c r="J31" s="82">
        <f t="shared" si="5"/>
        <v>76.118934855565655</v>
      </c>
      <c r="K31" s="83">
        <f t="shared" si="4"/>
        <v>101.37201441468289</v>
      </c>
      <c r="L31" s="84">
        <f t="shared" si="4"/>
        <v>98.016335691266065</v>
      </c>
      <c r="M31" s="1"/>
      <c r="N31" s="1"/>
      <c r="O31" s="1"/>
      <c r="P31" s="1"/>
      <c r="Q31" s="1"/>
      <c r="R31" s="1"/>
    </row>
    <row r="32" spans="1:18" s="2" customFormat="1" ht="13.5" thickTop="1" x14ac:dyDescent="0.2">
      <c r="A32" s="66" t="s">
        <v>33</v>
      </c>
      <c r="B32" s="96">
        <v>38023</v>
      </c>
      <c r="C32" s="62">
        <v>591508</v>
      </c>
      <c r="D32" s="63">
        <f t="shared" si="0"/>
        <v>629531</v>
      </c>
      <c r="E32" s="64">
        <f t="shared" si="1"/>
        <v>8.9444683141296029</v>
      </c>
      <c r="F32" s="61">
        <v>31090</v>
      </c>
      <c r="G32" s="62">
        <v>515958</v>
      </c>
      <c r="H32" s="63">
        <f>F32+G32</f>
        <v>547048</v>
      </c>
      <c r="I32" s="64">
        <f t="shared" si="3"/>
        <v>8.2091772950177972</v>
      </c>
      <c r="J32" s="61">
        <f t="shared" si="5"/>
        <v>122.29977484721775</v>
      </c>
      <c r="K32" s="62">
        <f t="shared" si="4"/>
        <v>114.64266471301927</v>
      </c>
      <c r="L32" s="63">
        <f t="shared" si="4"/>
        <v>115.07783594858221</v>
      </c>
      <c r="M32" s="1"/>
      <c r="N32" s="1"/>
      <c r="O32" s="1"/>
      <c r="P32" s="1"/>
      <c r="Q32" s="1"/>
      <c r="R32" s="1"/>
    </row>
    <row r="33" spans="1:23" s="2" customFormat="1" x14ac:dyDescent="0.2">
      <c r="A33" s="79" t="s">
        <v>34</v>
      </c>
      <c r="B33" s="97">
        <v>10539</v>
      </c>
      <c r="C33" s="68">
        <v>346758</v>
      </c>
      <c r="D33" s="69">
        <f t="shared" si="0"/>
        <v>357297</v>
      </c>
      <c r="E33" s="70">
        <f t="shared" si="1"/>
        <v>5.0765279155967926</v>
      </c>
      <c r="F33" s="67">
        <v>13628</v>
      </c>
      <c r="G33" s="68">
        <v>325005</v>
      </c>
      <c r="H33" s="69">
        <f t="shared" si="2"/>
        <v>338633</v>
      </c>
      <c r="I33" s="70">
        <f t="shared" si="3"/>
        <v>5.0816351306352665</v>
      </c>
      <c r="J33" s="67">
        <f t="shared" si="5"/>
        <v>77.333431171118278</v>
      </c>
      <c r="K33" s="68">
        <f t="shared" si="4"/>
        <v>106.69312779803388</v>
      </c>
      <c r="L33" s="69">
        <f t="shared" si="4"/>
        <v>105.51157152433461</v>
      </c>
      <c r="M33" s="13"/>
      <c r="N33" s="13"/>
      <c r="O33" s="13"/>
      <c r="P33" s="14"/>
      <c r="Q33" s="13"/>
      <c r="R33" s="13"/>
      <c r="S33" s="13"/>
      <c r="T33" s="14"/>
      <c r="U33" s="15"/>
      <c r="V33" s="15"/>
      <c r="W33" s="15"/>
    </row>
    <row r="34" spans="1:23" s="2" customFormat="1" ht="13.5" thickBot="1" x14ac:dyDescent="0.25">
      <c r="A34" s="80" t="s">
        <v>35</v>
      </c>
      <c r="B34" s="98">
        <f>SUM(B32:B33)</f>
        <v>48562</v>
      </c>
      <c r="C34" s="99">
        <f>SUM(C32:C33)</f>
        <v>938266</v>
      </c>
      <c r="D34" s="100">
        <f t="shared" si="0"/>
        <v>986828</v>
      </c>
      <c r="E34" s="107">
        <f t="shared" si="1"/>
        <v>14.020996229726396</v>
      </c>
      <c r="F34" s="98">
        <f>SUM(F32:F33)</f>
        <v>44718</v>
      </c>
      <c r="G34" s="99">
        <f>SUM(G32:G33)</f>
        <v>840963</v>
      </c>
      <c r="H34" s="100">
        <f t="shared" si="2"/>
        <v>885681</v>
      </c>
      <c r="I34" s="101">
        <f t="shared" si="3"/>
        <v>13.290812425653066</v>
      </c>
      <c r="J34" s="72">
        <f t="shared" si="5"/>
        <v>108.5960910595286</v>
      </c>
      <c r="K34" s="73">
        <f t="shared" si="4"/>
        <v>111.57042580945892</v>
      </c>
      <c r="L34" s="74">
        <f t="shared" si="4"/>
        <v>111.42025176107424</v>
      </c>
      <c r="M34" s="1"/>
      <c r="N34" s="1"/>
      <c r="O34" s="1"/>
      <c r="P34" s="1"/>
      <c r="Q34" s="1"/>
      <c r="R34" s="1"/>
    </row>
    <row r="35" spans="1:23" s="2" customFormat="1" ht="13.5" thickTop="1" x14ac:dyDescent="0.2">
      <c r="A35" s="79" t="s">
        <v>36</v>
      </c>
      <c r="B35" s="96">
        <v>952</v>
      </c>
      <c r="C35" s="62">
        <v>394</v>
      </c>
      <c r="D35" s="63">
        <f t="shared" si="0"/>
        <v>1346</v>
      </c>
      <c r="E35" s="64">
        <f t="shared" si="1"/>
        <v>1.9124164418937981E-2</v>
      </c>
      <c r="F35" s="61">
        <v>548</v>
      </c>
      <c r="G35" s="62">
        <v>123</v>
      </c>
      <c r="H35" s="63">
        <f t="shared" si="2"/>
        <v>671</v>
      </c>
      <c r="I35" s="64">
        <f t="shared" si="3"/>
        <v>1.0069240660704255E-2</v>
      </c>
      <c r="J35" s="61">
        <f t="shared" si="5"/>
        <v>173.72262773722628</v>
      </c>
      <c r="K35" s="62">
        <f t="shared" si="4"/>
        <v>320.32520325203251</v>
      </c>
      <c r="L35" s="63">
        <f t="shared" si="4"/>
        <v>200.5961251862891</v>
      </c>
      <c r="M35" s="1"/>
      <c r="N35" s="1"/>
      <c r="O35" s="1"/>
      <c r="P35" s="1"/>
      <c r="Q35" s="1"/>
      <c r="R35" s="1"/>
    </row>
    <row r="36" spans="1:23" s="2" customFormat="1" x14ac:dyDescent="0.2">
      <c r="A36" s="66" t="s">
        <v>37</v>
      </c>
      <c r="B36" s="97">
        <v>7107</v>
      </c>
      <c r="C36" s="68">
        <v>4976</v>
      </c>
      <c r="D36" s="69">
        <f t="shared" si="0"/>
        <v>12083</v>
      </c>
      <c r="E36" s="70">
        <f t="shared" si="1"/>
        <v>0.17167702724667727</v>
      </c>
      <c r="F36" s="67">
        <v>8553</v>
      </c>
      <c r="G36" s="68">
        <v>4988</v>
      </c>
      <c r="H36" s="69">
        <f t="shared" si="2"/>
        <v>13541</v>
      </c>
      <c r="I36" s="70">
        <f t="shared" si="3"/>
        <v>0.20320057792339244</v>
      </c>
      <c r="J36" s="67">
        <f t="shared" si="5"/>
        <v>83.093651350403363</v>
      </c>
      <c r="K36" s="68">
        <f t="shared" si="4"/>
        <v>99.759422614274257</v>
      </c>
      <c r="L36" s="69">
        <f t="shared" si="4"/>
        <v>89.232700686803042</v>
      </c>
      <c r="M36" s="1"/>
      <c r="N36" s="1"/>
      <c r="O36" s="1"/>
      <c r="P36" s="1"/>
      <c r="Q36" s="1"/>
      <c r="R36" s="1"/>
    </row>
    <row r="37" spans="1:23" s="2" customFormat="1" x14ac:dyDescent="0.2">
      <c r="A37" s="66" t="s">
        <v>38</v>
      </c>
      <c r="B37" s="97">
        <v>10025</v>
      </c>
      <c r="C37" s="68">
        <v>5156</v>
      </c>
      <c r="D37" s="69">
        <f t="shared" si="0"/>
        <v>15181</v>
      </c>
      <c r="E37" s="70">
        <f t="shared" si="1"/>
        <v>0.21569386333127599</v>
      </c>
      <c r="F37" s="67">
        <v>7333</v>
      </c>
      <c r="G37" s="68">
        <v>5411</v>
      </c>
      <c r="H37" s="69">
        <f t="shared" si="2"/>
        <v>12744</v>
      </c>
      <c r="I37" s="70">
        <f t="shared" si="3"/>
        <v>0.1912405409538227</v>
      </c>
      <c r="J37" s="67">
        <f t="shared" si="5"/>
        <v>136.7107595799809</v>
      </c>
      <c r="K37" s="68">
        <f t="shared" si="4"/>
        <v>95.287377564221032</v>
      </c>
      <c r="L37" s="69">
        <f t="shared" si="4"/>
        <v>119.12272441933457</v>
      </c>
      <c r="M37" s="1"/>
      <c r="N37" s="1"/>
      <c r="O37" s="1"/>
      <c r="P37" s="1"/>
      <c r="Q37" s="1"/>
      <c r="R37" s="1"/>
    </row>
    <row r="38" spans="1:23" s="2" customFormat="1" x14ac:dyDescent="0.2">
      <c r="A38" s="66" t="s">
        <v>39</v>
      </c>
      <c r="B38" s="97">
        <v>1677</v>
      </c>
      <c r="C38" s="68">
        <v>829</v>
      </c>
      <c r="D38" s="69">
        <f t="shared" si="0"/>
        <v>2506</v>
      </c>
      <c r="E38" s="70">
        <f t="shared" si="1"/>
        <v>3.5605613695288689E-2</v>
      </c>
      <c r="F38" s="67">
        <v>2776</v>
      </c>
      <c r="G38" s="68">
        <v>1221</v>
      </c>
      <c r="H38" s="69">
        <f t="shared" si="2"/>
        <v>3997</v>
      </c>
      <c r="I38" s="70">
        <f t="shared" si="3"/>
        <v>5.9980260686788245E-2</v>
      </c>
      <c r="J38" s="67">
        <f t="shared" si="5"/>
        <v>60.410662824207492</v>
      </c>
      <c r="K38" s="68">
        <f t="shared" si="4"/>
        <v>67.895167895167901</v>
      </c>
      <c r="L38" s="69">
        <f t="shared" si="4"/>
        <v>62.697022767075303</v>
      </c>
      <c r="M38" s="1"/>
      <c r="N38" s="1"/>
      <c r="O38" s="1"/>
      <c r="P38" s="1"/>
      <c r="Q38" s="1"/>
      <c r="R38" s="1"/>
    </row>
    <row r="39" spans="1:23" s="2" customFormat="1" x14ac:dyDescent="0.2">
      <c r="A39" s="66" t="s">
        <v>40</v>
      </c>
      <c r="B39" s="97">
        <v>535</v>
      </c>
      <c r="C39" s="68">
        <v>396</v>
      </c>
      <c r="D39" s="69">
        <f t="shared" si="0"/>
        <v>931</v>
      </c>
      <c r="E39" s="70">
        <f t="shared" si="1"/>
        <v>1.3227783858864235E-2</v>
      </c>
      <c r="F39" s="67">
        <v>670</v>
      </c>
      <c r="G39" s="68">
        <v>614</v>
      </c>
      <c r="H39" s="69">
        <f t="shared" si="2"/>
        <v>1284</v>
      </c>
      <c r="I39" s="70">
        <f t="shared" si="3"/>
        <v>1.9268114766533926E-2</v>
      </c>
      <c r="J39" s="67">
        <f t="shared" si="5"/>
        <v>79.850746268656707</v>
      </c>
      <c r="K39" s="68">
        <f t="shared" si="4"/>
        <v>64.495114006514655</v>
      </c>
      <c r="L39" s="69">
        <f t="shared" si="4"/>
        <v>72.507788161993773</v>
      </c>
      <c r="M39" s="1"/>
      <c r="N39" s="1"/>
      <c r="O39" s="1"/>
      <c r="P39" s="1"/>
      <c r="Q39" s="1"/>
      <c r="R39" s="1"/>
    </row>
    <row r="40" spans="1:23" s="2" customFormat="1" x14ac:dyDescent="0.2">
      <c r="A40" s="66" t="s">
        <v>41</v>
      </c>
      <c r="B40" s="97">
        <v>740</v>
      </c>
      <c r="C40" s="68">
        <v>62</v>
      </c>
      <c r="D40" s="69">
        <f t="shared" si="0"/>
        <v>802</v>
      </c>
      <c r="E40" s="70">
        <f t="shared" si="1"/>
        <v>1.1394933034166612E-2</v>
      </c>
      <c r="F40" s="67">
        <v>428</v>
      </c>
      <c r="G40" s="68">
        <v>50</v>
      </c>
      <c r="H40" s="69">
        <f t="shared" si="2"/>
        <v>478</v>
      </c>
      <c r="I40" s="70">
        <f t="shared" si="3"/>
        <v>7.1730209177595147E-3</v>
      </c>
      <c r="J40" s="67">
        <f t="shared" si="5"/>
        <v>172.89719626168224</v>
      </c>
      <c r="K40" s="68">
        <f t="shared" si="4"/>
        <v>124</v>
      </c>
      <c r="L40" s="69">
        <f t="shared" si="4"/>
        <v>167.78242677824269</v>
      </c>
      <c r="M40" s="1"/>
      <c r="N40" s="1"/>
      <c r="O40" s="1"/>
      <c r="P40" s="1"/>
      <c r="Q40" s="1"/>
      <c r="R40" s="1"/>
    </row>
    <row r="41" spans="1:23" s="2" customFormat="1" x14ac:dyDescent="0.2">
      <c r="A41" s="66" t="s">
        <v>42</v>
      </c>
      <c r="B41" s="97">
        <v>5944</v>
      </c>
      <c r="C41" s="68">
        <v>1897</v>
      </c>
      <c r="D41" s="69">
        <f t="shared" si="0"/>
        <v>7841</v>
      </c>
      <c r="E41" s="70">
        <f t="shared" si="1"/>
        <v>0.11140607222057408</v>
      </c>
      <c r="F41" s="67">
        <v>6374</v>
      </c>
      <c r="G41" s="68">
        <v>2140</v>
      </c>
      <c r="H41" s="69">
        <f>F41+G41</f>
        <v>8514</v>
      </c>
      <c r="I41" s="70">
        <f t="shared" si="3"/>
        <v>0.1277638077276245</v>
      </c>
      <c r="J41" s="67">
        <f t="shared" si="5"/>
        <v>93.25384374019454</v>
      </c>
      <c r="K41" s="68">
        <f t="shared" si="4"/>
        <v>88.644859813084111</v>
      </c>
      <c r="L41" s="69">
        <f t="shared" si="4"/>
        <v>92.095372327930463</v>
      </c>
      <c r="M41" s="1"/>
      <c r="N41" s="1"/>
      <c r="O41" s="1"/>
      <c r="P41" s="1"/>
      <c r="Q41" s="1"/>
      <c r="R41" s="1"/>
    </row>
    <row r="42" spans="1:23" s="2" customFormat="1" x14ac:dyDescent="0.2">
      <c r="A42" s="66" t="s">
        <v>43</v>
      </c>
      <c r="B42" s="97">
        <v>3122</v>
      </c>
      <c r="C42" s="68">
        <v>630</v>
      </c>
      <c r="D42" s="69">
        <f t="shared" si="0"/>
        <v>3752</v>
      </c>
      <c r="E42" s="70">
        <f t="shared" si="1"/>
        <v>5.3308963521437824E-2</v>
      </c>
      <c r="F42" s="67">
        <v>1234</v>
      </c>
      <c r="G42" s="68">
        <v>280</v>
      </c>
      <c r="H42" s="69">
        <f t="shared" si="2"/>
        <v>1514</v>
      </c>
      <c r="I42" s="70">
        <f t="shared" si="3"/>
        <v>2.2719568346209005E-2</v>
      </c>
      <c r="J42" s="67">
        <f t="shared" si="5"/>
        <v>252.99837925445706</v>
      </c>
      <c r="K42" s="68">
        <f t="shared" si="4"/>
        <v>225</v>
      </c>
      <c r="L42" s="69">
        <f t="shared" si="4"/>
        <v>247.8203434610304</v>
      </c>
      <c r="M42" s="1"/>
      <c r="N42" s="1"/>
      <c r="O42" s="1"/>
      <c r="P42" s="1"/>
      <c r="Q42" s="1"/>
      <c r="R42" s="1"/>
    </row>
    <row r="43" spans="1:23" s="2" customFormat="1" x14ac:dyDescent="0.2">
      <c r="A43" s="79" t="s">
        <v>44</v>
      </c>
      <c r="B43" s="97">
        <v>578</v>
      </c>
      <c r="C43" s="68">
        <v>134</v>
      </c>
      <c r="D43" s="69">
        <f t="shared" si="0"/>
        <v>712</v>
      </c>
      <c r="E43" s="70">
        <f t="shared" si="1"/>
        <v>1.0116199900656644E-2</v>
      </c>
      <c r="F43" s="67">
        <v>62</v>
      </c>
      <c r="G43" s="68">
        <v>47</v>
      </c>
      <c r="H43" s="69">
        <f t="shared" si="2"/>
        <v>109</v>
      </c>
      <c r="I43" s="70">
        <f t="shared" si="3"/>
        <v>1.6356888703677555E-3</v>
      </c>
      <c r="J43" s="67">
        <f t="shared" si="5"/>
        <v>932.25806451612902</v>
      </c>
      <c r="K43" s="68">
        <f t="shared" si="4"/>
        <v>285.10638297872339</v>
      </c>
      <c r="L43" s="69">
        <f t="shared" si="4"/>
        <v>653.21100917431193</v>
      </c>
      <c r="M43" s="1"/>
      <c r="N43" s="1"/>
      <c r="O43" s="1"/>
      <c r="P43" s="1"/>
      <c r="Q43" s="1"/>
      <c r="R43" s="1"/>
    </row>
    <row r="44" spans="1:23" s="2" customFormat="1" ht="13.5" thickBot="1" x14ac:dyDescent="0.25">
      <c r="A44" s="80" t="s">
        <v>45</v>
      </c>
      <c r="B44" s="112">
        <f>SUM(B35:B43)</f>
        <v>30680</v>
      </c>
      <c r="C44" s="113">
        <f>SUM(C35:C43)</f>
        <v>14474</v>
      </c>
      <c r="D44" s="114">
        <f t="shared" si="0"/>
        <v>45154</v>
      </c>
      <c r="E44" s="115">
        <f t="shared" si="1"/>
        <v>0.64155462122787943</v>
      </c>
      <c r="F44" s="116">
        <f>SUM(F35:F43)</f>
        <v>27978</v>
      </c>
      <c r="G44" s="117">
        <f>SUM(G35:G43)</f>
        <v>14874</v>
      </c>
      <c r="H44" s="114">
        <f t="shared" si="2"/>
        <v>42852</v>
      </c>
      <c r="I44" s="115">
        <f t="shared" si="3"/>
        <v>0.64305082085320231</v>
      </c>
      <c r="J44" s="72">
        <f t="shared" si="5"/>
        <v>109.65758810493959</v>
      </c>
      <c r="K44" s="73">
        <f t="shared" si="4"/>
        <v>97.310743579400295</v>
      </c>
      <c r="L44" s="74">
        <f t="shared" si="4"/>
        <v>105.37197797068983</v>
      </c>
      <c r="M44" s="1"/>
      <c r="N44" s="1"/>
      <c r="O44" s="1"/>
      <c r="P44" s="1"/>
      <c r="Q44" s="1"/>
      <c r="R44" s="1"/>
    </row>
    <row r="45" spans="1:23" s="1" customFormat="1" ht="6" customHeight="1" thickTop="1" thickBot="1" x14ac:dyDescent="0.25">
      <c r="A45" s="85"/>
      <c r="B45" s="86"/>
      <c r="C45" s="86"/>
      <c r="D45" s="86"/>
      <c r="E45" s="87"/>
      <c r="F45" s="86"/>
      <c r="G45" s="86"/>
      <c r="H45" s="86"/>
      <c r="I45" s="87"/>
      <c r="J45" s="86"/>
      <c r="K45" s="86"/>
      <c r="L45" s="86"/>
    </row>
    <row r="46" spans="1:23" s="2" customFormat="1" ht="14.25" thickTop="1" thickBot="1" x14ac:dyDescent="0.25">
      <c r="A46" s="88" t="s">
        <v>137</v>
      </c>
      <c r="B46" s="89">
        <f>B44+B34+B31+B30+B29+B21+B18+B17+B8</f>
        <v>654991</v>
      </c>
      <c r="C46" s="90">
        <f>C44+C34+C31+C30+C29+C21+C18+C17+C8</f>
        <v>6383225</v>
      </c>
      <c r="D46" s="91">
        <f t="shared" si="0"/>
        <v>7038216</v>
      </c>
      <c r="E46" s="92">
        <f>E44+E34+E31+E30+E29+E21+E18+E17+E8</f>
        <v>100</v>
      </c>
      <c r="F46" s="89">
        <f>F44+F34+F31+F30+F29+F21+F18+F17+F8</f>
        <v>679864</v>
      </c>
      <c r="G46" s="90">
        <f>G44+G34+G31+G30+G29+G21+G18+G17+G8</f>
        <v>5983995</v>
      </c>
      <c r="H46" s="91">
        <f t="shared" si="2"/>
        <v>6663859</v>
      </c>
      <c r="I46" s="92">
        <f>I44+I34+I31+I30+I29+I21+I18+I17+I8</f>
        <v>100</v>
      </c>
      <c r="J46" s="93">
        <f t="shared" si="5"/>
        <v>96.341474177188374</v>
      </c>
      <c r="K46" s="94">
        <f t="shared" si="4"/>
        <v>106.67162990610788</v>
      </c>
      <c r="L46" s="95">
        <f t="shared" si="4"/>
        <v>105.61772090315837</v>
      </c>
      <c r="M46" s="1"/>
      <c r="N46" s="1"/>
      <c r="O46" s="1"/>
      <c r="P46" s="1"/>
      <c r="Q46" s="1"/>
      <c r="R46" s="1"/>
    </row>
    <row r="47" spans="1:23" ht="13.5" thickTop="1" x14ac:dyDescent="0.2">
      <c r="A47" s="3"/>
      <c r="B47" s="3"/>
      <c r="C47" s="3"/>
      <c r="D47" s="4"/>
      <c r="E47" s="1"/>
      <c r="F47" s="1"/>
      <c r="G47" s="1"/>
      <c r="H47" s="5"/>
      <c r="I47" s="1"/>
      <c r="J47" s="6"/>
      <c r="K47" s="6"/>
      <c r="L47" s="6"/>
      <c r="M47" s="1"/>
      <c r="N47" s="1"/>
      <c r="O47" s="1"/>
      <c r="P47" s="1"/>
      <c r="Q47" s="1"/>
      <c r="R47" s="1"/>
    </row>
    <row r="48" spans="1:23" x14ac:dyDescent="0.2">
      <c r="A48" s="3"/>
      <c r="B48" s="3"/>
      <c r="C48" s="3"/>
      <c r="D48" s="4"/>
      <c r="E48" s="1"/>
      <c r="F48" s="1"/>
      <c r="G48" s="1"/>
      <c r="H48" s="5"/>
      <c r="I48" s="1"/>
      <c r="J48" s="6"/>
      <c r="K48" s="6"/>
      <c r="L48" s="6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3"/>
      <c r="D49" s="4"/>
      <c r="E49" s="1"/>
      <c r="F49" s="1"/>
      <c r="G49" s="1"/>
      <c r="H49" s="5"/>
      <c r="I49" s="1"/>
      <c r="J49" s="6"/>
      <c r="K49" s="6"/>
      <c r="L49" s="6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3"/>
      <c r="D50" s="4"/>
      <c r="E50" s="1"/>
      <c r="F50" s="1"/>
      <c r="G50" s="1"/>
      <c r="H50" s="5"/>
      <c r="I50" s="1"/>
      <c r="J50" s="6"/>
      <c r="K50" s="6"/>
      <c r="L50" s="6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3"/>
      <c r="D51" s="4"/>
      <c r="E51" s="1"/>
      <c r="F51" s="1"/>
      <c r="G51" s="1"/>
      <c r="H51" s="5"/>
      <c r="I51" s="1"/>
      <c r="J51" s="6"/>
      <c r="K51" s="6"/>
      <c r="L51" s="6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3"/>
      <c r="D52" s="4"/>
      <c r="E52" s="1"/>
      <c r="F52" s="1"/>
      <c r="G52" s="1"/>
      <c r="H52" s="5"/>
      <c r="I52" s="1"/>
      <c r="J52" s="6"/>
      <c r="K52" s="6"/>
      <c r="L52" s="6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3"/>
      <c r="D53" s="4"/>
      <c r="E53" s="1"/>
      <c r="F53" s="1"/>
      <c r="G53" s="1"/>
      <c r="H53" s="5"/>
      <c r="I53" s="1"/>
      <c r="J53" s="6"/>
      <c r="K53" s="6"/>
      <c r="L53" s="6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3"/>
      <c r="D54" s="4"/>
      <c r="E54" s="1"/>
      <c r="F54" s="1"/>
      <c r="G54" s="1"/>
      <c r="H54" s="5"/>
      <c r="I54" s="1"/>
      <c r="J54" s="6"/>
      <c r="K54" s="6"/>
      <c r="L54" s="6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3"/>
      <c r="D55" s="4"/>
      <c r="E55" s="1"/>
      <c r="F55" s="1"/>
      <c r="G55" s="1"/>
      <c r="H55" s="5"/>
      <c r="I55" s="1"/>
      <c r="J55" s="6"/>
      <c r="K55" s="6"/>
      <c r="L55" s="6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3"/>
      <c r="D56" s="4"/>
      <c r="E56" s="1"/>
      <c r="F56" s="1"/>
      <c r="G56" s="1"/>
      <c r="H56" s="5"/>
      <c r="I56" s="1"/>
      <c r="J56" s="6"/>
      <c r="K56" s="6"/>
      <c r="L56" s="6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3"/>
      <c r="D57" s="4"/>
      <c r="E57" s="1"/>
      <c r="F57" s="1"/>
      <c r="G57" s="1"/>
      <c r="H57" s="5"/>
      <c r="I57" s="1"/>
      <c r="J57" s="6"/>
      <c r="K57" s="6"/>
      <c r="L57" s="6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3"/>
      <c r="D58" s="4"/>
      <c r="E58" s="1"/>
      <c r="F58" s="1"/>
      <c r="G58" s="1"/>
      <c r="H58" s="5"/>
      <c r="I58" s="1"/>
      <c r="J58" s="6"/>
      <c r="K58" s="6"/>
      <c r="L58" s="6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3"/>
      <c r="D59" s="4"/>
      <c r="E59" s="1"/>
      <c r="F59" s="1"/>
      <c r="G59" s="1"/>
      <c r="H59" s="5"/>
      <c r="I59" s="1"/>
      <c r="J59" s="6"/>
      <c r="K59" s="6"/>
      <c r="L59" s="6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3"/>
      <c r="D60" s="4"/>
      <c r="E60" s="1"/>
      <c r="F60" s="1"/>
      <c r="G60" s="1"/>
      <c r="H60" s="8"/>
      <c r="I60" s="1"/>
      <c r="J60" s="6"/>
      <c r="K60" s="6"/>
      <c r="L60" s="6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3"/>
      <c r="D61" s="4"/>
      <c r="E61" s="1"/>
      <c r="F61" s="1"/>
      <c r="G61" s="1"/>
      <c r="H61" s="8"/>
      <c r="I61" s="1"/>
      <c r="J61" s="6"/>
      <c r="K61" s="6"/>
      <c r="L61" s="6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3"/>
      <c r="D62" s="4"/>
      <c r="E62" s="1"/>
      <c r="F62" s="1"/>
      <c r="G62" s="1"/>
      <c r="H62" s="8"/>
      <c r="I62" s="1"/>
      <c r="J62" s="6"/>
      <c r="K62" s="6"/>
      <c r="L62" s="6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3"/>
      <c r="D63" s="4"/>
      <c r="E63" s="1"/>
      <c r="F63" s="1"/>
      <c r="G63" s="1"/>
      <c r="H63" s="8"/>
      <c r="I63" s="1"/>
      <c r="J63" s="6"/>
      <c r="K63" s="6"/>
      <c r="L63" s="6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3"/>
      <c r="D64" s="4"/>
      <c r="E64" s="1"/>
      <c r="F64" s="1"/>
      <c r="G64" s="1"/>
      <c r="H64" s="8"/>
      <c r="I64" s="1"/>
      <c r="J64" s="6"/>
      <c r="K64" s="6"/>
      <c r="L64" s="6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3"/>
      <c r="D65" s="4"/>
      <c r="E65" s="1"/>
      <c r="F65" s="1"/>
      <c r="G65" s="1"/>
      <c r="H65" s="8"/>
      <c r="I65" s="1"/>
      <c r="J65" s="6"/>
      <c r="K65" s="6"/>
      <c r="L65" s="6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3"/>
      <c r="D66" s="4"/>
      <c r="E66" s="1"/>
      <c r="F66" s="1"/>
      <c r="G66" s="1"/>
      <c r="H66" s="8"/>
      <c r="I66" s="1"/>
      <c r="J66" s="6"/>
      <c r="K66" s="6"/>
      <c r="L66" s="6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3"/>
      <c r="D67" s="4"/>
      <c r="E67" s="1"/>
      <c r="F67" s="1"/>
      <c r="G67" s="1"/>
      <c r="H67" s="8"/>
      <c r="I67" s="1"/>
      <c r="J67" s="6"/>
      <c r="K67" s="6"/>
      <c r="L67" s="6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3"/>
      <c r="D68" s="4"/>
      <c r="E68" s="1"/>
      <c r="F68" s="1"/>
      <c r="G68" s="1"/>
      <c r="H68" s="8"/>
      <c r="I68" s="1"/>
      <c r="J68" s="6"/>
      <c r="K68" s="6"/>
      <c r="L68" s="6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3"/>
      <c r="D69" s="4"/>
      <c r="E69" s="1"/>
      <c r="F69" s="1"/>
      <c r="G69" s="1"/>
      <c r="H69" s="8"/>
      <c r="I69" s="1"/>
      <c r="J69" s="6"/>
      <c r="K69" s="6"/>
      <c r="L69" s="6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3"/>
      <c r="D70" s="4"/>
      <c r="E70" s="1"/>
      <c r="F70" s="1"/>
      <c r="G70" s="1"/>
      <c r="H70" s="8"/>
      <c r="I70" s="1"/>
      <c r="J70" s="6"/>
      <c r="K70" s="6"/>
      <c r="L70" s="6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3"/>
      <c r="D71" s="4"/>
      <c r="E71" s="1"/>
      <c r="F71" s="1"/>
      <c r="G71" s="1"/>
      <c r="H71" s="8"/>
      <c r="I71" s="1"/>
      <c r="J71" s="6"/>
      <c r="K71" s="6"/>
      <c r="L71" s="6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3"/>
      <c r="D72" s="4"/>
      <c r="E72" s="1"/>
      <c r="F72" s="1"/>
      <c r="G72" s="1"/>
      <c r="H72" s="8"/>
      <c r="I72" s="1"/>
      <c r="J72" s="6"/>
      <c r="K72" s="6"/>
      <c r="L72" s="6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3"/>
      <c r="D73" s="4"/>
      <c r="E73" s="1"/>
      <c r="F73" s="1"/>
      <c r="G73" s="1"/>
      <c r="H73" s="8"/>
      <c r="I73" s="1"/>
      <c r="M73" s="1"/>
      <c r="N73" s="1"/>
      <c r="O73" s="1"/>
      <c r="P73" s="1"/>
      <c r="Q73" s="1"/>
      <c r="R73" s="1"/>
    </row>
    <row r="74" spans="1:18" x14ac:dyDescent="0.2">
      <c r="A74" s="9"/>
      <c r="B74" s="9"/>
      <c r="C74" s="9"/>
      <c r="D74" s="10"/>
      <c r="H74" s="8"/>
    </row>
    <row r="75" spans="1:18" x14ac:dyDescent="0.2">
      <c r="A75" s="9"/>
      <c r="B75" s="9"/>
      <c r="C75" s="9"/>
      <c r="D75" s="10"/>
      <c r="H75" s="8"/>
    </row>
    <row r="76" spans="1:18" x14ac:dyDescent="0.2">
      <c r="A76" s="9"/>
      <c r="B76" s="9"/>
      <c r="C76" s="9"/>
      <c r="D76" s="10"/>
      <c r="H76" s="8"/>
    </row>
    <row r="77" spans="1:18" x14ac:dyDescent="0.2">
      <c r="A77" s="9"/>
      <c r="B77" s="9"/>
      <c r="C77" s="9"/>
      <c r="D77" s="10"/>
      <c r="H77" s="8"/>
    </row>
    <row r="78" spans="1:18" x14ac:dyDescent="0.2">
      <c r="A78" s="9"/>
      <c r="B78" s="9"/>
      <c r="C78" s="9"/>
      <c r="D78" s="10"/>
      <c r="H78" s="8"/>
    </row>
    <row r="79" spans="1:18" x14ac:dyDescent="0.2">
      <c r="A79" s="9"/>
      <c r="B79" s="9"/>
      <c r="C79" s="9"/>
      <c r="D79" s="10"/>
      <c r="H79" s="8"/>
    </row>
    <row r="80" spans="1:18" x14ac:dyDescent="0.2">
      <c r="A80" s="9"/>
      <c r="B80" s="9"/>
      <c r="C80" s="9"/>
      <c r="D80" s="10"/>
      <c r="H80" s="8"/>
    </row>
    <row r="81" spans="1:8" x14ac:dyDescent="0.2">
      <c r="A81" s="9"/>
      <c r="B81" s="9"/>
      <c r="C81" s="9"/>
      <c r="D81" s="10"/>
      <c r="H81" s="8"/>
    </row>
    <row r="82" spans="1:8" x14ac:dyDescent="0.2">
      <c r="A82" s="9"/>
      <c r="B82" s="9"/>
      <c r="C82" s="9"/>
      <c r="D82" s="10"/>
      <c r="H82" s="8"/>
    </row>
    <row r="83" spans="1:8" x14ac:dyDescent="0.2">
      <c r="A83" s="9"/>
      <c r="B83" s="9"/>
      <c r="C83" s="9"/>
      <c r="D83" s="10"/>
      <c r="H83" s="8"/>
    </row>
    <row r="84" spans="1:8" x14ac:dyDescent="0.2">
      <c r="A84" s="9"/>
      <c r="B84" s="9"/>
      <c r="C84" s="9"/>
      <c r="D84" s="10"/>
      <c r="H84" s="8"/>
    </row>
    <row r="85" spans="1:8" x14ac:dyDescent="0.2">
      <c r="A85" s="9"/>
      <c r="B85" s="9"/>
      <c r="C85" s="9"/>
      <c r="D85" s="10"/>
      <c r="H85" s="8"/>
    </row>
    <row r="86" spans="1:8" x14ac:dyDescent="0.2">
      <c r="A86" s="9"/>
      <c r="B86" s="9"/>
      <c r="C86" s="9"/>
      <c r="D86" s="10"/>
      <c r="H86" s="8"/>
    </row>
    <row r="87" spans="1:8" x14ac:dyDescent="0.2">
      <c r="A87" s="9"/>
      <c r="B87" s="9"/>
      <c r="C87" s="9"/>
      <c r="D87" s="10"/>
      <c r="H87" s="8"/>
    </row>
    <row r="88" spans="1:8" x14ac:dyDescent="0.2">
      <c r="A88" s="9"/>
      <c r="B88" s="9"/>
      <c r="C88" s="9"/>
      <c r="D88" s="10"/>
      <c r="H88" s="8"/>
    </row>
    <row r="89" spans="1:8" x14ac:dyDescent="0.2">
      <c r="A89" s="9"/>
      <c r="B89" s="9"/>
      <c r="C89" s="9"/>
      <c r="D89" s="10"/>
      <c r="H89" s="8"/>
    </row>
    <row r="90" spans="1:8" x14ac:dyDescent="0.2">
      <c r="A90" s="9"/>
      <c r="B90" s="9"/>
      <c r="C90" s="9"/>
      <c r="D90" s="10"/>
      <c r="H90" s="8"/>
    </row>
    <row r="91" spans="1:8" x14ac:dyDescent="0.2">
      <c r="A91" s="9"/>
      <c r="B91" s="9"/>
      <c r="C91" s="9"/>
      <c r="D91" s="10"/>
      <c r="H91" s="8"/>
    </row>
    <row r="92" spans="1:8" x14ac:dyDescent="0.2">
      <c r="A92" s="9"/>
      <c r="B92" s="9"/>
      <c r="C92" s="9"/>
      <c r="D92" s="10"/>
      <c r="H92" s="8"/>
    </row>
    <row r="93" spans="1:8" x14ac:dyDescent="0.2">
      <c r="A93" s="9"/>
      <c r="B93" s="9"/>
      <c r="C93" s="9"/>
      <c r="D93" s="10"/>
      <c r="H93" s="8"/>
    </row>
    <row r="94" spans="1:8" x14ac:dyDescent="0.2">
      <c r="A94" s="9"/>
      <c r="B94" s="9"/>
      <c r="C94" s="9"/>
      <c r="D94" s="10"/>
      <c r="H94" s="8"/>
    </row>
    <row r="95" spans="1:8" x14ac:dyDescent="0.2">
      <c r="A95" s="9"/>
      <c r="B95" s="9"/>
      <c r="C95" s="9"/>
      <c r="D95" s="10"/>
      <c r="H95" s="8"/>
    </row>
    <row r="96" spans="1:8" x14ac:dyDescent="0.2">
      <c r="A96" s="9"/>
      <c r="B96" s="9"/>
      <c r="C96" s="9"/>
      <c r="D96" s="10"/>
      <c r="H96" s="8"/>
    </row>
    <row r="97" spans="1:8" x14ac:dyDescent="0.2">
      <c r="A97" s="9"/>
      <c r="B97" s="9"/>
      <c r="C97" s="9"/>
      <c r="D97" s="10"/>
      <c r="H97" s="8"/>
    </row>
    <row r="98" spans="1:8" x14ac:dyDescent="0.2">
      <c r="A98" s="9"/>
      <c r="B98" s="9"/>
      <c r="C98" s="9"/>
      <c r="D98" s="10"/>
      <c r="H98" s="8"/>
    </row>
    <row r="99" spans="1:8" x14ac:dyDescent="0.2">
      <c r="A99" s="9"/>
      <c r="B99" s="9"/>
      <c r="C99" s="9"/>
      <c r="D99" s="10"/>
      <c r="H99" s="8"/>
    </row>
    <row r="100" spans="1:8" x14ac:dyDescent="0.2">
      <c r="A100" s="9"/>
      <c r="B100" s="9"/>
      <c r="C100" s="9"/>
      <c r="D100" s="10"/>
      <c r="H100" s="8"/>
    </row>
    <row r="101" spans="1:8" x14ac:dyDescent="0.2">
      <c r="A101" s="9"/>
      <c r="B101" s="9"/>
      <c r="C101" s="9"/>
      <c r="D101" s="10"/>
      <c r="H101" s="8"/>
    </row>
    <row r="102" spans="1:8" x14ac:dyDescent="0.2">
      <c r="A102" s="9"/>
      <c r="B102" s="9"/>
      <c r="C102" s="9"/>
      <c r="D102" s="10"/>
      <c r="H102" s="8"/>
    </row>
    <row r="103" spans="1:8" x14ac:dyDescent="0.2">
      <c r="A103" s="9"/>
      <c r="B103" s="9"/>
      <c r="C103" s="9"/>
      <c r="D103" s="10"/>
      <c r="H103" s="8"/>
    </row>
    <row r="104" spans="1:8" x14ac:dyDescent="0.2">
      <c r="A104" s="9"/>
      <c r="B104" s="9"/>
      <c r="C104" s="9"/>
      <c r="D104" s="10"/>
      <c r="H104" s="8"/>
    </row>
    <row r="105" spans="1:8" x14ac:dyDescent="0.2">
      <c r="A105" s="9"/>
      <c r="B105" s="9"/>
      <c r="C105" s="9"/>
      <c r="D105" s="10"/>
      <c r="H105" s="8"/>
    </row>
    <row r="106" spans="1:8" x14ac:dyDescent="0.2">
      <c r="A106" s="9"/>
      <c r="B106" s="9"/>
      <c r="C106" s="9"/>
      <c r="D106" s="10"/>
      <c r="H106" s="8"/>
    </row>
    <row r="107" spans="1:8" x14ac:dyDescent="0.2">
      <c r="A107" s="9"/>
      <c r="B107" s="9"/>
      <c r="C107" s="9"/>
      <c r="D107" s="10"/>
      <c r="H107" s="8"/>
    </row>
    <row r="108" spans="1:8" x14ac:dyDescent="0.2">
      <c r="A108" s="9"/>
      <c r="B108" s="9"/>
      <c r="C108" s="9"/>
      <c r="D108" s="10"/>
      <c r="H108" s="8"/>
    </row>
    <row r="109" spans="1:8" x14ac:dyDescent="0.2">
      <c r="A109" s="9"/>
      <c r="B109" s="9"/>
      <c r="C109" s="9"/>
      <c r="D109" s="10"/>
      <c r="H109" s="8"/>
    </row>
    <row r="110" spans="1:8" x14ac:dyDescent="0.2">
      <c r="A110" s="9"/>
      <c r="B110" s="9"/>
      <c r="C110" s="9"/>
      <c r="D110" s="10"/>
      <c r="H110" s="8"/>
    </row>
    <row r="111" spans="1:8" x14ac:dyDescent="0.2">
      <c r="A111" s="9"/>
      <c r="B111" s="9"/>
      <c r="C111" s="9"/>
      <c r="D111" s="10"/>
      <c r="H111" s="8"/>
    </row>
    <row r="112" spans="1:8" x14ac:dyDescent="0.2">
      <c r="A112" s="9"/>
      <c r="B112" s="9"/>
      <c r="C112" s="9"/>
      <c r="D112" s="10"/>
      <c r="H112" s="8"/>
    </row>
    <row r="113" spans="1:8" x14ac:dyDescent="0.2">
      <c r="A113" s="9"/>
      <c r="B113" s="9"/>
      <c r="C113" s="9"/>
      <c r="D113" s="10"/>
      <c r="H113" s="8"/>
    </row>
    <row r="114" spans="1:8" x14ac:dyDescent="0.2">
      <c r="A114" s="9"/>
      <c r="B114" s="9"/>
      <c r="C114" s="9"/>
      <c r="D114" s="10"/>
      <c r="H114" s="8"/>
    </row>
    <row r="115" spans="1:8" x14ac:dyDescent="0.2">
      <c r="A115" s="9"/>
      <c r="B115" s="9"/>
      <c r="C115" s="9"/>
      <c r="D115" s="10"/>
      <c r="H115" s="8"/>
    </row>
    <row r="116" spans="1:8" x14ac:dyDescent="0.2">
      <c r="A116" s="9"/>
      <c r="B116" s="9"/>
      <c r="C116" s="9"/>
      <c r="D116" s="10"/>
      <c r="H116" s="8"/>
    </row>
    <row r="117" spans="1:8" x14ac:dyDescent="0.2">
      <c r="A117" s="9"/>
      <c r="B117" s="9"/>
      <c r="C117" s="9"/>
      <c r="D117" s="10"/>
      <c r="H117" s="8"/>
    </row>
    <row r="118" spans="1:8" x14ac:dyDescent="0.2">
      <c r="A118" s="9"/>
      <c r="B118" s="9"/>
      <c r="C118" s="9"/>
      <c r="D118" s="10"/>
      <c r="H118" s="8"/>
    </row>
    <row r="119" spans="1:8" x14ac:dyDescent="0.2">
      <c r="A119" s="9"/>
      <c r="B119" s="9"/>
      <c r="C119" s="9"/>
      <c r="D119" s="10"/>
      <c r="H119" s="8"/>
    </row>
    <row r="120" spans="1:8" x14ac:dyDescent="0.2">
      <c r="A120" s="9"/>
      <c r="B120" s="9"/>
      <c r="C120" s="9"/>
      <c r="D120" s="10"/>
      <c r="H120" s="8"/>
    </row>
    <row r="121" spans="1:8" x14ac:dyDescent="0.2">
      <c r="A121" s="9"/>
      <c r="B121" s="9"/>
      <c r="C121" s="9"/>
      <c r="D121" s="10"/>
      <c r="H121" s="8"/>
    </row>
    <row r="122" spans="1:8" x14ac:dyDescent="0.2">
      <c r="A122" s="9"/>
      <c r="B122" s="9"/>
      <c r="C122" s="9"/>
      <c r="D122" s="10"/>
      <c r="H122" s="8"/>
    </row>
    <row r="123" spans="1:8" x14ac:dyDescent="0.2">
      <c r="A123" s="9"/>
      <c r="B123" s="9"/>
      <c r="C123" s="9"/>
      <c r="D123" s="10"/>
      <c r="H123" s="8"/>
    </row>
    <row r="124" spans="1:8" x14ac:dyDescent="0.2">
      <c r="A124" s="9"/>
      <c r="B124" s="9"/>
      <c r="C124" s="9"/>
      <c r="D124" s="10"/>
      <c r="H124" s="8"/>
    </row>
    <row r="125" spans="1:8" x14ac:dyDescent="0.2">
      <c r="A125" s="9"/>
      <c r="B125" s="9"/>
      <c r="C125" s="9"/>
      <c r="D125" s="10"/>
      <c r="H125" s="8"/>
    </row>
    <row r="126" spans="1:8" x14ac:dyDescent="0.2">
      <c r="A126" s="9"/>
      <c r="B126" s="9"/>
      <c r="C126" s="9"/>
      <c r="D126" s="10"/>
      <c r="H126" s="8"/>
    </row>
    <row r="127" spans="1:8" x14ac:dyDescent="0.2">
      <c r="A127" s="9"/>
      <c r="B127" s="9"/>
      <c r="C127" s="9"/>
      <c r="D127" s="10"/>
      <c r="H127" s="8"/>
    </row>
    <row r="128" spans="1:8" x14ac:dyDescent="0.2">
      <c r="A128" s="9"/>
      <c r="B128" s="9"/>
      <c r="C128" s="9"/>
      <c r="D128" s="10"/>
      <c r="H128" s="8"/>
    </row>
    <row r="129" spans="1:8" x14ac:dyDescent="0.2">
      <c r="A129" s="9"/>
      <c r="B129" s="9"/>
      <c r="C129" s="9"/>
      <c r="D129" s="10"/>
      <c r="H129" s="8"/>
    </row>
    <row r="130" spans="1:8" x14ac:dyDescent="0.2">
      <c r="A130" s="9"/>
      <c r="B130" s="9"/>
      <c r="C130" s="9"/>
      <c r="D130" s="10"/>
      <c r="H130" s="8"/>
    </row>
    <row r="131" spans="1:8" x14ac:dyDescent="0.2">
      <c r="A131" s="9"/>
      <c r="B131" s="9"/>
      <c r="C131" s="9"/>
      <c r="D131" s="10"/>
      <c r="H131" s="8"/>
    </row>
    <row r="132" spans="1:8" x14ac:dyDescent="0.2">
      <c r="A132" s="9"/>
      <c r="B132" s="9"/>
      <c r="C132" s="9"/>
      <c r="D132" s="10"/>
      <c r="H132" s="8"/>
    </row>
    <row r="133" spans="1:8" x14ac:dyDescent="0.2">
      <c r="A133" s="9"/>
      <c r="B133" s="9"/>
      <c r="C133" s="9"/>
      <c r="D133" s="10"/>
      <c r="H133" s="8"/>
    </row>
    <row r="134" spans="1:8" x14ac:dyDescent="0.2">
      <c r="A134" s="9"/>
      <c r="B134" s="9"/>
      <c r="C134" s="9"/>
      <c r="D134" s="10"/>
      <c r="H134" s="8"/>
    </row>
    <row r="135" spans="1:8" x14ac:dyDescent="0.2">
      <c r="A135" s="9"/>
      <c r="B135" s="9"/>
      <c r="C135" s="9"/>
      <c r="D135" s="10"/>
      <c r="H135" s="8"/>
    </row>
    <row r="136" spans="1:8" x14ac:dyDescent="0.2">
      <c r="A136" s="9"/>
      <c r="B136" s="9"/>
      <c r="C136" s="9"/>
      <c r="D136" s="10"/>
      <c r="H136" s="8"/>
    </row>
    <row r="137" spans="1:8" x14ac:dyDescent="0.2">
      <c r="A137" s="9"/>
      <c r="B137" s="9"/>
      <c r="C137" s="9"/>
      <c r="D137" s="10"/>
      <c r="H137" s="8"/>
    </row>
    <row r="138" spans="1:8" x14ac:dyDescent="0.2">
      <c r="A138" s="9"/>
      <c r="B138" s="9"/>
      <c r="C138" s="9"/>
      <c r="D138" s="10"/>
      <c r="H138" s="8"/>
    </row>
    <row r="139" spans="1:8" x14ac:dyDescent="0.2">
      <c r="A139" s="9"/>
      <c r="B139" s="9"/>
      <c r="C139" s="9"/>
      <c r="D139" s="10"/>
      <c r="H139" s="8"/>
    </row>
    <row r="140" spans="1:8" x14ac:dyDescent="0.2">
      <c r="A140" s="9"/>
      <c r="B140" s="9"/>
      <c r="C140" s="9"/>
      <c r="D140" s="10"/>
      <c r="H140" s="8"/>
    </row>
    <row r="141" spans="1:8" x14ac:dyDescent="0.2">
      <c r="A141" s="9"/>
      <c r="B141" s="9"/>
      <c r="C141" s="9"/>
      <c r="D141" s="10"/>
      <c r="H141" s="8"/>
    </row>
    <row r="142" spans="1:8" x14ac:dyDescent="0.2">
      <c r="A142" s="9"/>
      <c r="B142" s="9"/>
      <c r="C142" s="9"/>
      <c r="D142" s="10"/>
      <c r="H142" s="8"/>
    </row>
    <row r="143" spans="1:8" x14ac:dyDescent="0.2">
      <c r="A143" s="9"/>
      <c r="B143" s="9"/>
      <c r="C143" s="9"/>
      <c r="D143" s="10"/>
      <c r="H143" s="8"/>
    </row>
    <row r="144" spans="1:8" x14ac:dyDescent="0.2">
      <c r="D144" s="10"/>
      <c r="H144" s="8"/>
    </row>
    <row r="145" spans="4:8" x14ac:dyDescent="0.2">
      <c r="D145" s="10"/>
      <c r="H145" s="8"/>
    </row>
    <row r="146" spans="4:8" x14ac:dyDescent="0.2">
      <c r="D146" s="10"/>
      <c r="H146" s="8"/>
    </row>
    <row r="147" spans="4:8" x14ac:dyDescent="0.2">
      <c r="D147" s="10"/>
      <c r="H147" s="8"/>
    </row>
    <row r="148" spans="4:8" x14ac:dyDescent="0.2">
      <c r="D148" s="10"/>
      <c r="H148" s="8"/>
    </row>
    <row r="149" spans="4:8" x14ac:dyDescent="0.2">
      <c r="D149" s="10"/>
      <c r="H149" s="8"/>
    </row>
    <row r="150" spans="4:8" x14ac:dyDescent="0.2">
      <c r="D150" s="10"/>
      <c r="H150" s="8"/>
    </row>
    <row r="151" spans="4:8" x14ac:dyDescent="0.2">
      <c r="D151" s="10"/>
      <c r="H151" s="8"/>
    </row>
    <row r="152" spans="4:8" x14ac:dyDescent="0.2">
      <c r="D152" s="10"/>
      <c r="H152" s="8"/>
    </row>
    <row r="153" spans="4:8" x14ac:dyDescent="0.2">
      <c r="D153" s="10"/>
      <c r="H153" s="8"/>
    </row>
    <row r="154" spans="4:8" x14ac:dyDescent="0.2">
      <c r="D154" s="10"/>
      <c r="H154" s="8"/>
    </row>
    <row r="155" spans="4:8" x14ac:dyDescent="0.2">
      <c r="D155" s="10"/>
      <c r="H155" s="8"/>
    </row>
    <row r="156" spans="4:8" x14ac:dyDescent="0.2">
      <c r="D156" s="10"/>
      <c r="H156" s="8"/>
    </row>
    <row r="157" spans="4:8" x14ac:dyDescent="0.2">
      <c r="D157" s="10"/>
      <c r="H157" s="8"/>
    </row>
    <row r="158" spans="4:8" x14ac:dyDescent="0.2">
      <c r="D158" s="10"/>
      <c r="H158" s="8"/>
    </row>
    <row r="159" spans="4:8" x14ac:dyDescent="0.2">
      <c r="D159" s="10"/>
      <c r="H159" s="8"/>
    </row>
    <row r="160" spans="4:8" x14ac:dyDescent="0.2">
      <c r="D160" s="10"/>
      <c r="H160" s="8"/>
    </row>
    <row r="161" spans="4:8" x14ac:dyDescent="0.2">
      <c r="D161" s="10"/>
      <c r="H161" s="8"/>
    </row>
    <row r="162" spans="4:8" x14ac:dyDescent="0.2">
      <c r="D162" s="10"/>
      <c r="H162" s="8"/>
    </row>
    <row r="163" spans="4:8" x14ac:dyDescent="0.2">
      <c r="D163" s="10"/>
      <c r="H163" s="8"/>
    </row>
    <row r="164" spans="4:8" x14ac:dyDescent="0.2">
      <c r="D164" s="10"/>
      <c r="H164" s="8"/>
    </row>
    <row r="165" spans="4:8" x14ac:dyDescent="0.2">
      <c r="D165" s="10"/>
      <c r="H165" s="8"/>
    </row>
    <row r="166" spans="4:8" x14ac:dyDescent="0.2">
      <c r="D166" s="10"/>
      <c r="H166" s="8"/>
    </row>
    <row r="167" spans="4:8" x14ac:dyDescent="0.2">
      <c r="D167" s="10"/>
      <c r="H167" s="8"/>
    </row>
    <row r="168" spans="4:8" x14ac:dyDescent="0.2">
      <c r="D168" s="10"/>
      <c r="H168" s="8"/>
    </row>
    <row r="169" spans="4:8" x14ac:dyDescent="0.2">
      <c r="D169" s="10"/>
      <c r="H169" s="8"/>
    </row>
    <row r="170" spans="4:8" x14ac:dyDescent="0.2">
      <c r="D170" s="10"/>
      <c r="H170" s="8"/>
    </row>
    <row r="171" spans="4:8" x14ac:dyDescent="0.2">
      <c r="D171" s="10"/>
      <c r="H171" s="8"/>
    </row>
    <row r="172" spans="4:8" x14ac:dyDescent="0.2">
      <c r="D172" s="10"/>
    </row>
    <row r="173" spans="4:8" x14ac:dyDescent="0.2">
      <c r="D173" s="10"/>
    </row>
    <row r="174" spans="4:8" x14ac:dyDescent="0.2">
      <c r="D174" s="10"/>
    </row>
    <row r="175" spans="4:8" x14ac:dyDescent="0.2">
      <c r="D175" s="10"/>
    </row>
    <row r="176" spans="4:8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2"/>
    </row>
    <row r="190" spans="4:4" x14ac:dyDescent="0.2">
      <c r="D190" s="12"/>
    </row>
    <row r="191" spans="4:4" x14ac:dyDescent="0.2">
      <c r="D191" s="12"/>
    </row>
    <row r="192" spans="4:4" x14ac:dyDescent="0.2">
      <c r="D192" s="12"/>
    </row>
    <row r="193" spans="4:4" x14ac:dyDescent="0.2">
      <c r="D193" s="12"/>
    </row>
    <row r="194" spans="4:4" x14ac:dyDescent="0.2">
      <c r="D194" s="12"/>
    </row>
    <row r="195" spans="4:4" x14ac:dyDescent="0.2">
      <c r="D195" s="12"/>
    </row>
    <row r="196" spans="4:4" x14ac:dyDescent="0.2">
      <c r="D196" s="12"/>
    </row>
    <row r="197" spans="4:4" x14ac:dyDescent="0.2">
      <c r="D197" s="12"/>
    </row>
    <row r="198" spans="4:4" x14ac:dyDescent="0.2">
      <c r="D198" s="12"/>
    </row>
    <row r="199" spans="4:4" x14ac:dyDescent="0.2">
      <c r="D199" s="12"/>
    </row>
    <row r="200" spans="4:4" x14ac:dyDescent="0.2">
      <c r="D200" s="12"/>
    </row>
    <row r="201" spans="4:4" x14ac:dyDescent="0.2">
      <c r="D201" s="12"/>
    </row>
    <row r="202" spans="4:4" x14ac:dyDescent="0.2">
      <c r="D202" s="12"/>
    </row>
    <row r="203" spans="4:4" x14ac:dyDescent="0.2">
      <c r="D203" s="12"/>
    </row>
    <row r="204" spans="4:4" x14ac:dyDescent="0.2">
      <c r="D204" s="12"/>
    </row>
    <row r="205" spans="4:4" x14ac:dyDescent="0.2">
      <c r="D205" s="12"/>
    </row>
    <row r="206" spans="4:4" x14ac:dyDescent="0.2">
      <c r="D206" s="12"/>
    </row>
    <row r="207" spans="4:4" x14ac:dyDescent="0.2">
      <c r="D207" s="12"/>
    </row>
    <row r="208" spans="4:4" x14ac:dyDescent="0.2">
      <c r="D208" s="12"/>
    </row>
    <row r="209" spans="4:4" x14ac:dyDescent="0.2">
      <c r="D209" s="12"/>
    </row>
    <row r="210" spans="4:4" x14ac:dyDescent="0.2">
      <c r="D210" s="12"/>
    </row>
    <row r="211" spans="4:4" x14ac:dyDescent="0.2">
      <c r="D211" s="12"/>
    </row>
    <row r="212" spans="4:4" x14ac:dyDescent="0.2">
      <c r="D212" s="12"/>
    </row>
    <row r="213" spans="4:4" x14ac:dyDescent="0.2">
      <c r="D213" s="12"/>
    </row>
    <row r="214" spans="4:4" x14ac:dyDescent="0.2">
      <c r="D214" s="12"/>
    </row>
    <row r="215" spans="4:4" x14ac:dyDescent="0.2">
      <c r="D215" s="12"/>
    </row>
    <row r="216" spans="4:4" x14ac:dyDescent="0.2">
      <c r="D216" s="12"/>
    </row>
    <row r="217" spans="4:4" x14ac:dyDescent="0.2">
      <c r="D217" s="12"/>
    </row>
    <row r="218" spans="4:4" x14ac:dyDescent="0.2">
      <c r="D218" s="12"/>
    </row>
    <row r="219" spans="4:4" x14ac:dyDescent="0.2">
      <c r="D219" s="12"/>
    </row>
    <row r="220" spans="4:4" x14ac:dyDescent="0.2">
      <c r="D220" s="12"/>
    </row>
    <row r="221" spans="4:4" x14ac:dyDescent="0.2">
      <c r="D221" s="12"/>
    </row>
    <row r="222" spans="4:4" x14ac:dyDescent="0.2">
      <c r="D222" s="12"/>
    </row>
    <row r="223" spans="4:4" x14ac:dyDescent="0.2">
      <c r="D223" s="12"/>
    </row>
    <row r="224" spans="4:4" x14ac:dyDescent="0.2">
      <c r="D224" s="12"/>
    </row>
    <row r="225" spans="4:4" x14ac:dyDescent="0.2">
      <c r="D225" s="12"/>
    </row>
    <row r="226" spans="4:4" x14ac:dyDescent="0.2">
      <c r="D226" s="12"/>
    </row>
    <row r="227" spans="4:4" x14ac:dyDescent="0.2">
      <c r="D227" s="12"/>
    </row>
    <row r="228" spans="4:4" x14ac:dyDescent="0.2">
      <c r="D228" s="12"/>
    </row>
    <row r="229" spans="4:4" x14ac:dyDescent="0.2">
      <c r="D229" s="12"/>
    </row>
    <row r="230" spans="4:4" x14ac:dyDescent="0.2">
      <c r="D230" s="12"/>
    </row>
    <row r="231" spans="4:4" x14ac:dyDescent="0.2">
      <c r="D231" s="12"/>
    </row>
    <row r="232" spans="4:4" x14ac:dyDescent="0.2">
      <c r="D232" s="12"/>
    </row>
    <row r="233" spans="4:4" x14ac:dyDescent="0.2">
      <c r="D233" s="12"/>
    </row>
    <row r="234" spans="4:4" x14ac:dyDescent="0.2">
      <c r="D234" s="12"/>
    </row>
    <row r="235" spans="4:4" x14ac:dyDescent="0.2">
      <c r="D235" s="12"/>
    </row>
    <row r="236" spans="4:4" x14ac:dyDescent="0.2">
      <c r="D236" s="12"/>
    </row>
    <row r="237" spans="4:4" x14ac:dyDescent="0.2">
      <c r="D237" s="12"/>
    </row>
    <row r="238" spans="4:4" x14ac:dyDescent="0.2">
      <c r="D238" s="12"/>
    </row>
    <row r="239" spans="4:4" x14ac:dyDescent="0.2">
      <c r="D239" s="12"/>
    </row>
    <row r="240" spans="4:4" x14ac:dyDescent="0.2">
      <c r="D240" s="12"/>
    </row>
    <row r="241" spans="4:4" x14ac:dyDescent="0.2">
      <c r="D241" s="12"/>
    </row>
    <row r="242" spans="4:4" x14ac:dyDescent="0.2">
      <c r="D242" s="12"/>
    </row>
    <row r="243" spans="4:4" x14ac:dyDescent="0.2">
      <c r="D243" s="12"/>
    </row>
    <row r="244" spans="4:4" x14ac:dyDescent="0.2">
      <c r="D244" s="12"/>
    </row>
    <row r="245" spans="4:4" x14ac:dyDescent="0.2">
      <c r="D245" s="12"/>
    </row>
    <row r="246" spans="4:4" x14ac:dyDescent="0.2">
      <c r="D246" s="12"/>
    </row>
    <row r="247" spans="4:4" x14ac:dyDescent="0.2">
      <c r="D247" s="12"/>
    </row>
    <row r="248" spans="4:4" x14ac:dyDescent="0.2">
      <c r="D248" s="12"/>
    </row>
    <row r="249" spans="4:4" x14ac:dyDescent="0.2">
      <c r="D249" s="12"/>
    </row>
    <row r="250" spans="4:4" x14ac:dyDescent="0.2">
      <c r="D250" s="12"/>
    </row>
    <row r="251" spans="4:4" x14ac:dyDescent="0.2">
      <c r="D251" s="12"/>
    </row>
    <row r="252" spans="4:4" x14ac:dyDescent="0.2">
      <c r="D252" s="12"/>
    </row>
    <row r="253" spans="4:4" x14ac:dyDescent="0.2">
      <c r="D253" s="12"/>
    </row>
    <row r="254" spans="4:4" x14ac:dyDescent="0.2">
      <c r="D254" s="12"/>
    </row>
    <row r="255" spans="4:4" x14ac:dyDescent="0.2">
      <c r="D255" s="12"/>
    </row>
    <row r="256" spans="4:4" x14ac:dyDescent="0.2">
      <c r="D256" s="12"/>
    </row>
    <row r="257" spans="4:4" x14ac:dyDescent="0.2">
      <c r="D257" s="12"/>
    </row>
    <row r="258" spans="4:4" x14ac:dyDescent="0.2">
      <c r="D258" s="12"/>
    </row>
    <row r="259" spans="4:4" x14ac:dyDescent="0.2">
      <c r="D259" s="12"/>
    </row>
    <row r="260" spans="4:4" x14ac:dyDescent="0.2">
      <c r="D260" s="12"/>
    </row>
    <row r="261" spans="4:4" x14ac:dyDescent="0.2">
      <c r="D261" s="12"/>
    </row>
    <row r="262" spans="4:4" x14ac:dyDescent="0.2">
      <c r="D262" s="12"/>
    </row>
    <row r="263" spans="4:4" x14ac:dyDescent="0.2">
      <c r="D263" s="12"/>
    </row>
    <row r="264" spans="4:4" x14ac:dyDescent="0.2">
      <c r="D264" s="12"/>
    </row>
    <row r="265" spans="4:4" x14ac:dyDescent="0.2">
      <c r="D265" s="12"/>
    </row>
    <row r="266" spans="4:4" x14ac:dyDescent="0.2">
      <c r="D266" s="12"/>
    </row>
    <row r="267" spans="4:4" x14ac:dyDescent="0.2">
      <c r="D267" s="12"/>
    </row>
    <row r="268" spans="4:4" x14ac:dyDescent="0.2">
      <c r="D268" s="12"/>
    </row>
    <row r="269" spans="4:4" x14ac:dyDescent="0.2">
      <c r="D269" s="12"/>
    </row>
    <row r="270" spans="4:4" x14ac:dyDescent="0.2">
      <c r="D270" s="12"/>
    </row>
    <row r="271" spans="4:4" x14ac:dyDescent="0.2">
      <c r="D271" s="12"/>
    </row>
    <row r="272" spans="4:4" x14ac:dyDescent="0.2">
      <c r="D272" s="12"/>
    </row>
    <row r="273" spans="4:4" x14ac:dyDescent="0.2">
      <c r="D273" s="12"/>
    </row>
    <row r="274" spans="4:4" x14ac:dyDescent="0.2">
      <c r="D274" s="12"/>
    </row>
    <row r="275" spans="4:4" x14ac:dyDescent="0.2">
      <c r="D275" s="12"/>
    </row>
    <row r="276" spans="4:4" x14ac:dyDescent="0.2">
      <c r="D276" s="12"/>
    </row>
    <row r="277" spans="4:4" x14ac:dyDescent="0.2">
      <c r="D277" s="12"/>
    </row>
    <row r="278" spans="4:4" x14ac:dyDescent="0.2">
      <c r="D278" s="12"/>
    </row>
    <row r="279" spans="4:4" x14ac:dyDescent="0.2">
      <c r="D279" s="12"/>
    </row>
    <row r="280" spans="4:4" x14ac:dyDescent="0.2">
      <c r="D280" s="12"/>
    </row>
    <row r="281" spans="4:4" x14ac:dyDescent="0.2">
      <c r="D281" s="12"/>
    </row>
    <row r="282" spans="4:4" x14ac:dyDescent="0.2">
      <c r="D282" s="12"/>
    </row>
    <row r="283" spans="4:4" x14ac:dyDescent="0.2">
      <c r="D283" s="12"/>
    </row>
    <row r="284" spans="4:4" x14ac:dyDescent="0.2">
      <c r="D284" s="12"/>
    </row>
    <row r="285" spans="4:4" x14ac:dyDescent="0.2">
      <c r="D285" s="12"/>
    </row>
    <row r="286" spans="4:4" x14ac:dyDescent="0.2">
      <c r="D286" s="12"/>
    </row>
    <row r="287" spans="4:4" x14ac:dyDescent="0.2">
      <c r="D287" s="12"/>
    </row>
    <row r="288" spans="4:4" x14ac:dyDescent="0.2">
      <c r="D288" s="12"/>
    </row>
    <row r="289" spans="4:4" x14ac:dyDescent="0.2">
      <c r="D289" s="12"/>
    </row>
    <row r="290" spans="4:4" x14ac:dyDescent="0.2">
      <c r="D290" s="12"/>
    </row>
    <row r="291" spans="4:4" x14ac:dyDescent="0.2">
      <c r="D291" s="12"/>
    </row>
    <row r="292" spans="4:4" x14ac:dyDescent="0.2">
      <c r="D292" s="12"/>
    </row>
    <row r="293" spans="4:4" x14ac:dyDescent="0.2">
      <c r="D293" s="12"/>
    </row>
    <row r="294" spans="4:4" x14ac:dyDescent="0.2">
      <c r="D294" s="12"/>
    </row>
    <row r="295" spans="4:4" x14ac:dyDescent="0.2">
      <c r="D295" s="12"/>
    </row>
    <row r="296" spans="4:4" x14ac:dyDescent="0.2">
      <c r="D296" s="12"/>
    </row>
    <row r="297" spans="4:4" x14ac:dyDescent="0.2">
      <c r="D297" s="12"/>
    </row>
    <row r="298" spans="4:4" x14ac:dyDescent="0.2">
      <c r="D298" s="12"/>
    </row>
    <row r="299" spans="4:4" x14ac:dyDescent="0.2">
      <c r="D299" s="12"/>
    </row>
    <row r="300" spans="4:4" x14ac:dyDescent="0.2">
      <c r="D300" s="12"/>
    </row>
    <row r="301" spans="4:4" x14ac:dyDescent="0.2">
      <c r="D301" s="12"/>
    </row>
    <row r="302" spans="4:4" x14ac:dyDescent="0.2">
      <c r="D302" s="12"/>
    </row>
    <row r="303" spans="4:4" x14ac:dyDescent="0.2">
      <c r="D303" s="12"/>
    </row>
    <row r="304" spans="4:4" x14ac:dyDescent="0.2">
      <c r="D304" s="12"/>
    </row>
    <row r="305" spans="4:4" x14ac:dyDescent="0.2">
      <c r="D305" s="12"/>
    </row>
    <row r="306" spans="4:4" x14ac:dyDescent="0.2">
      <c r="D306" s="12"/>
    </row>
    <row r="307" spans="4:4" x14ac:dyDescent="0.2">
      <c r="D307" s="12"/>
    </row>
    <row r="308" spans="4:4" x14ac:dyDescent="0.2">
      <c r="D308" s="12"/>
    </row>
    <row r="309" spans="4:4" x14ac:dyDescent="0.2">
      <c r="D309" s="12"/>
    </row>
    <row r="310" spans="4:4" x14ac:dyDescent="0.2">
      <c r="D310" s="12"/>
    </row>
    <row r="311" spans="4:4" x14ac:dyDescent="0.2">
      <c r="D311" s="12"/>
    </row>
    <row r="312" spans="4:4" x14ac:dyDescent="0.2">
      <c r="D312" s="12"/>
    </row>
    <row r="313" spans="4:4" x14ac:dyDescent="0.2">
      <c r="D313" s="12"/>
    </row>
    <row r="314" spans="4:4" x14ac:dyDescent="0.2">
      <c r="D314" s="12"/>
    </row>
    <row r="315" spans="4:4" x14ac:dyDescent="0.2">
      <c r="D315" s="12"/>
    </row>
    <row r="316" spans="4:4" x14ac:dyDescent="0.2">
      <c r="D316" s="12"/>
    </row>
    <row r="317" spans="4:4" x14ac:dyDescent="0.2">
      <c r="D317" s="12"/>
    </row>
    <row r="318" spans="4:4" x14ac:dyDescent="0.2">
      <c r="D318" s="12"/>
    </row>
    <row r="319" spans="4:4" x14ac:dyDescent="0.2">
      <c r="D319" s="12"/>
    </row>
    <row r="320" spans="4:4" x14ac:dyDescent="0.2">
      <c r="D320" s="12"/>
    </row>
    <row r="321" spans="4:4" x14ac:dyDescent="0.2">
      <c r="D321" s="12"/>
    </row>
    <row r="322" spans="4:4" x14ac:dyDescent="0.2">
      <c r="D322" s="12"/>
    </row>
    <row r="323" spans="4:4" x14ac:dyDescent="0.2">
      <c r="D323" s="12"/>
    </row>
    <row r="324" spans="4:4" x14ac:dyDescent="0.2">
      <c r="D324" s="12"/>
    </row>
    <row r="325" spans="4:4" x14ac:dyDescent="0.2">
      <c r="D325" s="12"/>
    </row>
    <row r="326" spans="4:4" x14ac:dyDescent="0.2">
      <c r="D326" s="12"/>
    </row>
    <row r="327" spans="4:4" x14ac:dyDescent="0.2">
      <c r="D327" s="12"/>
    </row>
    <row r="328" spans="4:4" x14ac:dyDescent="0.2">
      <c r="D328" s="12"/>
    </row>
    <row r="329" spans="4:4" x14ac:dyDescent="0.2">
      <c r="D329" s="12"/>
    </row>
    <row r="330" spans="4:4" x14ac:dyDescent="0.2">
      <c r="D330" s="12"/>
    </row>
    <row r="331" spans="4:4" x14ac:dyDescent="0.2">
      <c r="D331" s="12"/>
    </row>
    <row r="332" spans="4:4" x14ac:dyDescent="0.2">
      <c r="D332" s="12"/>
    </row>
    <row r="333" spans="4:4" x14ac:dyDescent="0.2">
      <c r="D333" s="12"/>
    </row>
    <row r="334" spans="4:4" x14ac:dyDescent="0.2">
      <c r="D334" s="12"/>
    </row>
    <row r="335" spans="4:4" x14ac:dyDescent="0.2">
      <c r="D335" s="12"/>
    </row>
    <row r="336" spans="4:4" x14ac:dyDescent="0.2">
      <c r="D336" s="12"/>
    </row>
    <row r="337" spans="4:4" x14ac:dyDescent="0.2">
      <c r="D337" s="12"/>
    </row>
    <row r="338" spans="4:4" x14ac:dyDescent="0.2">
      <c r="D338" s="12"/>
    </row>
    <row r="339" spans="4:4" x14ac:dyDescent="0.2">
      <c r="D339" s="12"/>
    </row>
    <row r="340" spans="4:4" x14ac:dyDescent="0.2">
      <c r="D340" s="12"/>
    </row>
    <row r="341" spans="4:4" x14ac:dyDescent="0.2">
      <c r="D341" s="12"/>
    </row>
    <row r="342" spans="4:4" x14ac:dyDescent="0.2">
      <c r="D342" s="12"/>
    </row>
    <row r="343" spans="4:4" x14ac:dyDescent="0.2">
      <c r="D343" s="12"/>
    </row>
    <row r="344" spans="4:4" x14ac:dyDescent="0.2">
      <c r="D344" s="12"/>
    </row>
    <row r="345" spans="4:4" x14ac:dyDescent="0.2">
      <c r="D345" s="12"/>
    </row>
    <row r="346" spans="4:4" x14ac:dyDescent="0.2">
      <c r="D346" s="12"/>
    </row>
    <row r="347" spans="4:4" x14ac:dyDescent="0.2">
      <c r="D347" s="12"/>
    </row>
    <row r="348" spans="4:4" x14ac:dyDescent="0.2">
      <c r="D348" s="12"/>
    </row>
    <row r="349" spans="4:4" x14ac:dyDescent="0.2">
      <c r="D349" s="12"/>
    </row>
    <row r="350" spans="4:4" x14ac:dyDescent="0.2">
      <c r="D350" s="12"/>
    </row>
    <row r="351" spans="4:4" x14ac:dyDescent="0.2">
      <c r="D351" s="12"/>
    </row>
    <row r="352" spans="4:4" x14ac:dyDescent="0.2">
      <c r="D352" s="12"/>
    </row>
    <row r="353" spans="4:4" x14ac:dyDescent="0.2">
      <c r="D353" s="12"/>
    </row>
    <row r="354" spans="4:4" x14ac:dyDescent="0.2">
      <c r="D354" s="12"/>
    </row>
    <row r="355" spans="4:4" x14ac:dyDescent="0.2">
      <c r="D355" s="12"/>
    </row>
    <row r="356" spans="4:4" x14ac:dyDescent="0.2">
      <c r="D356" s="12"/>
    </row>
    <row r="357" spans="4:4" x14ac:dyDescent="0.2">
      <c r="D357" s="12"/>
    </row>
    <row r="358" spans="4:4" x14ac:dyDescent="0.2">
      <c r="D358" s="12"/>
    </row>
    <row r="359" spans="4:4" x14ac:dyDescent="0.2">
      <c r="D359" s="12"/>
    </row>
    <row r="360" spans="4:4" x14ac:dyDescent="0.2">
      <c r="D360" s="12"/>
    </row>
    <row r="361" spans="4:4" x14ac:dyDescent="0.2">
      <c r="D361" s="12"/>
    </row>
    <row r="362" spans="4:4" x14ac:dyDescent="0.2">
      <c r="D362" s="12"/>
    </row>
    <row r="363" spans="4:4" x14ac:dyDescent="0.2">
      <c r="D363" s="12"/>
    </row>
    <row r="364" spans="4:4" x14ac:dyDescent="0.2">
      <c r="D364" s="12"/>
    </row>
    <row r="365" spans="4:4" x14ac:dyDescent="0.2">
      <c r="D365" s="12"/>
    </row>
    <row r="366" spans="4:4" x14ac:dyDescent="0.2">
      <c r="D366" s="12"/>
    </row>
    <row r="367" spans="4:4" x14ac:dyDescent="0.2">
      <c r="D367" s="12"/>
    </row>
    <row r="368" spans="4:4" x14ac:dyDescent="0.2">
      <c r="D368" s="12"/>
    </row>
    <row r="369" spans="4:4" x14ac:dyDescent="0.2">
      <c r="D369" s="12"/>
    </row>
    <row r="370" spans="4:4" x14ac:dyDescent="0.2">
      <c r="D370" s="12"/>
    </row>
    <row r="371" spans="4:4" x14ac:dyDescent="0.2">
      <c r="D371" s="12"/>
    </row>
    <row r="372" spans="4:4" x14ac:dyDescent="0.2">
      <c r="D372" s="12"/>
    </row>
    <row r="373" spans="4:4" x14ac:dyDescent="0.2">
      <c r="D373" s="12"/>
    </row>
    <row r="374" spans="4:4" x14ac:dyDescent="0.2">
      <c r="D374" s="12"/>
    </row>
  </sheetData>
  <mergeCells count="3">
    <mergeCell ref="A1:A2"/>
    <mergeCell ref="B1:E1"/>
    <mergeCell ref="F1:I1"/>
  </mergeCells>
  <pageMargins left="0.39370078740157483" right="3.937007874015748E-2" top="1.4566929133858268" bottom="0.78740157480314965" header="0.31496062992125984" footer="0.15748031496062992"/>
  <pageSetup paperSize="9" scale="90" orientation="portrait" horizontalDpi="4294967295" verticalDpi="300" r:id="rId1"/>
  <headerFooter>
    <oddHeader>&amp;C&amp;"Verdana,Regular"TURISTIČKA ZAJEDNICA KVARNERA
Turistički promet&amp;"Verdana,Bold" KOMERCIJALNIH NOĆENJA &amp;"Verdana,Regular"na Kvarneru&amp;"Verdana,Bold"
&amp;"Verdana,Regular" u razdoblju &amp;"Verdana,Bold"siječanj-srpanj 2016. godine</oddHeader>
    <oddFooter>&amp;L&amp;"Verdana,Regular"&amp;7IZVOR: I-VII/2016. - informacijski sustav eVisitor - ažurnost podataka: 2.8.2016. 07:01
            I-VII/2015. - informacijski sustav TZ Kvarnera
U Opatiji, 2. kolovoza 2016. godine&amp;R&amp;"Verdana,Regular"&amp;7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dolasci K</vt:lpstr>
      <vt:lpstr>nocenja K</vt:lpstr>
      <vt:lpstr>dolasci K + nocenja K</vt:lpstr>
      <vt:lpstr>zemlje K</vt:lpstr>
      <vt:lpstr>smještaj K</vt:lpstr>
      <vt:lpstr>dob K</vt:lpstr>
      <vt:lpstr>subregija K i smjestaj K</vt:lpstr>
      <vt:lpstr>kum dolasci K</vt:lpstr>
      <vt:lpstr>kum nocenja K</vt:lpstr>
      <vt:lpstr>kum dolasci K i nocenja K</vt:lpstr>
      <vt:lpstr>kum zemlje K</vt:lpstr>
      <vt:lpstr>kum smještaj K</vt:lpstr>
      <vt:lpstr>kum dob K</vt:lpstr>
      <vt:lpstr>kum subregija K i smjestaj K</vt:lpstr>
      <vt:lpstr>'kum nocenja K'!Print_Area</vt:lpstr>
      <vt:lpstr>'kum smještaj K'!Print_Area</vt:lpstr>
      <vt:lpstr>'nocenja K'!Print_Area</vt:lpstr>
      <vt:lpstr>'smještaj K'!Print_Area</vt:lpstr>
      <vt:lpstr>'dob K'!Print_Titles</vt:lpstr>
      <vt:lpstr>'kum dob K'!Print_Titles</vt:lpstr>
      <vt:lpstr>'kum subregija K i smjestaj K'!Print_Titles</vt:lpstr>
      <vt:lpstr>'kum zemlje K'!Print_Titles</vt:lpstr>
      <vt:lpstr>'subregija K i smjestaj K'!Print_Titles</vt:lpstr>
      <vt:lpstr>'zemlje 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Brala Haramina</dc:creator>
  <cp:lastModifiedBy>Silvia Brala Haramina</cp:lastModifiedBy>
  <cp:lastPrinted>2016-08-02T11:33:41Z</cp:lastPrinted>
  <dcterms:created xsi:type="dcterms:W3CDTF">2015-08-04T07:31:46Z</dcterms:created>
  <dcterms:modified xsi:type="dcterms:W3CDTF">2016-08-03T13:49:54Z</dcterms:modified>
</cp:coreProperties>
</file>