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ladoljev\Documents\stareško planiranje\proračun 2019-2021\"/>
    </mc:Choice>
  </mc:AlternateContent>
  <bookViews>
    <workbookView xWindow="0" yWindow="0" windowWidth="28755" windowHeight="11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3" i="1" l="1"/>
  <c r="F381" i="1"/>
  <c r="F482" i="1" l="1"/>
  <c r="F480" i="1"/>
  <c r="F477" i="1"/>
  <c r="F473" i="1"/>
  <c r="F471" i="1"/>
  <c r="F461" i="1"/>
  <c r="F462" i="1" s="1"/>
  <c r="F455" i="1" s="1"/>
  <c r="F453" i="1"/>
  <c r="F450" i="1" s="1"/>
  <c r="F448" i="1"/>
  <c r="F449" i="1" s="1"/>
  <c r="F442" i="1"/>
  <c r="F439" i="1"/>
  <c r="F436" i="1"/>
  <c r="F422" i="1"/>
  <c r="F418" i="1"/>
  <c r="F413" i="1"/>
  <c r="F410" i="1"/>
  <c r="F403" i="1"/>
  <c r="F404" i="1" s="1"/>
  <c r="F399" i="1"/>
  <c r="F395" i="1"/>
  <c r="F391" i="1"/>
  <c r="F374" i="1"/>
  <c r="F369" i="1"/>
  <c r="F366" i="1"/>
  <c r="F361" i="1"/>
  <c r="F358" i="1"/>
  <c r="F352" i="1"/>
  <c r="F353" i="1" s="1"/>
  <c r="F348" i="1"/>
  <c r="F349" i="1" s="1"/>
  <c r="F339" i="1"/>
  <c r="F337" i="1"/>
  <c r="F334" i="1"/>
  <c r="F331" i="1"/>
  <c r="F320" i="1"/>
  <c r="F317" i="1"/>
  <c r="F309" i="1"/>
  <c r="F304" i="1"/>
  <c r="F301" i="1"/>
  <c r="F292" i="1"/>
  <c r="F289" i="1"/>
  <c r="F283" i="1"/>
  <c r="F284" i="1" s="1"/>
  <c r="F279" i="1"/>
  <c r="F277" i="1"/>
  <c r="F274" i="1"/>
  <c r="F272" i="1"/>
  <c r="F270" i="1"/>
  <c r="F268" i="1"/>
  <c r="F265" i="1"/>
  <c r="F260" i="1"/>
  <c r="F257" i="1"/>
  <c r="F242" i="1"/>
  <c r="F233" i="1"/>
  <c r="F223" i="1"/>
  <c r="F218" i="1"/>
  <c r="F215" i="1"/>
  <c r="F206" i="1"/>
  <c r="F204" i="1" s="1"/>
  <c r="F202" i="1"/>
  <c r="F203" i="1" s="1"/>
  <c r="F199" i="1"/>
  <c r="F200" i="1" s="1"/>
  <c r="F196" i="1"/>
  <c r="F197" i="1" s="1"/>
  <c r="F190" i="1"/>
  <c r="F191" i="1" s="1"/>
  <c r="F185" i="1"/>
  <c r="F183" i="1"/>
  <c r="F180" i="1"/>
  <c r="F176" i="1"/>
  <c r="F170" i="1"/>
  <c r="F167" i="1"/>
  <c r="F164" i="1"/>
  <c r="F165" i="1" s="1"/>
  <c r="F160" i="1"/>
  <c r="F154" i="1"/>
  <c r="F152" i="1"/>
  <c r="F150" i="1"/>
  <c r="F146" i="1"/>
  <c r="F147" i="1" s="1"/>
  <c r="F143" i="1"/>
  <c r="F144" i="1" s="1"/>
  <c r="F140" i="1"/>
  <c r="F138" i="1"/>
  <c r="F135" i="1"/>
  <c r="F136" i="1" s="1"/>
  <c r="F133" i="1"/>
  <c r="F131" i="1"/>
  <c r="F127" i="1"/>
  <c r="F128" i="1" s="1"/>
  <c r="F124" i="1"/>
  <c r="F125" i="1" s="1"/>
  <c r="F119" i="1"/>
  <c r="F117" i="1"/>
  <c r="F113" i="1"/>
  <c r="F105" i="1"/>
  <c r="F101" i="1"/>
  <c r="F98" i="1" s="1"/>
  <c r="F96" i="1"/>
  <c r="F94" i="1"/>
  <c r="F91" i="1"/>
  <c r="F92" i="1" s="1"/>
  <c r="F88" i="1"/>
  <c r="F85" i="1"/>
  <c r="F89" i="1" s="1"/>
  <c r="F81" i="1"/>
  <c r="F78" i="1"/>
  <c r="F76" i="1"/>
  <c r="F72" i="1"/>
  <c r="F68" i="1"/>
  <c r="F69" i="1" s="1"/>
  <c r="F65" i="1"/>
  <c r="F66" i="1" s="1"/>
  <c r="F59" i="1"/>
  <c r="F60" i="1" s="1"/>
  <c r="F55" i="1"/>
  <c r="F56" i="1" s="1"/>
  <c r="F52" i="1"/>
  <c r="F53" i="1" s="1"/>
  <c r="F47" i="1"/>
  <c r="F40" i="1"/>
  <c r="F36" i="1"/>
  <c r="F27" i="1"/>
  <c r="F21" i="1"/>
  <c r="F15" i="1"/>
  <c r="F12" i="1"/>
  <c r="F10" i="1"/>
  <c r="F443" i="1" l="1"/>
  <c r="F186" i="1"/>
  <c r="F120" i="1"/>
  <c r="F141" i="1"/>
  <c r="F363" i="1"/>
  <c r="F335" i="1"/>
  <c r="F275" i="1"/>
  <c r="F224" i="1"/>
  <c r="F102" i="1"/>
  <c r="F48" i="1"/>
  <c r="F16" i="1"/>
  <c r="F340" i="1"/>
  <c r="F156" i="1"/>
  <c r="F172" i="1"/>
  <c r="F187" i="1"/>
  <c r="F207" i="1"/>
  <c r="F266" i="1"/>
  <c r="F293" i="1"/>
  <c r="F310" i="1"/>
  <c r="F375" i="1"/>
  <c r="F419" i="1"/>
  <c r="F483" i="1"/>
  <c r="F463" i="1" s="1"/>
  <c r="F70" i="1"/>
  <c r="F208" i="1"/>
  <c r="F400" i="1"/>
  <c r="F6" i="1"/>
  <c r="F79" i="1"/>
  <c r="F97" i="1"/>
  <c r="F103" i="1"/>
  <c r="F129" i="1"/>
  <c r="F155" i="1"/>
  <c r="F171" i="1"/>
  <c r="F280" i="1"/>
  <c r="F294" i="1"/>
  <c r="F362" i="1"/>
  <c r="F122" i="1"/>
  <c r="F161" i="1"/>
  <c r="F177" i="1"/>
  <c r="F192" i="1"/>
  <c r="F454" i="1"/>
  <c r="F83" i="1"/>
  <c r="F148" i="1"/>
  <c r="F405" i="1"/>
  <c r="F5" i="1" l="1"/>
</calcChain>
</file>

<file path=xl/sharedStrings.xml><?xml version="1.0" encoding="utf-8"?>
<sst xmlns="http://schemas.openxmlformats.org/spreadsheetml/2006/main" count="804" uniqueCount="173">
  <si>
    <t>PRO</t>
  </si>
  <si>
    <t>IZV</t>
  </si>
  <si>
    <t>FP</t>
  </si>
  <si>
    <t>KTO</t>
  </si>
  <si>
    <t>NAZIV AKTIVNOSTI ILI PROJEKTA</t>
  </si>
  <si>
    <t>PLAN 2019.</t>
  </si>
  <si>
    <t>1</t>
  </si>
  <si>
    <t>2</t>
  </si>
  <si>
    <t>3</t>
  </si>
  <si>
    <t>4</t>
  </si>
  <si>
    <t>5</t>
  </si>
  <si>
    <t>UKUPNO</t>
  </si>
  <si>
    <t>A761016</t>
  </si>
  <si>
    <t>ADMINISTRACIJA I UPRAVLJANJE</t>
  </si>
  <si>
    <t>P3208</t>
  </si>
  <si>
    <t>0473</t>
  </si>
  <si>
    <t>Plaće za redovan rad</t>
  </si>
  <si>
    <t>Plaće za prekovremeni rad</t>
  </si>
  <si>
    <t>Plaće za posebne uvjete rada</t>
  </si>
  <si>
    <t>Plaće</t>
  </si>
  <si>
    <t xml:space="preserve">Ostali rashodi za zaposlene </t>
  </si>
  <si>
    <t>Doprinosi za obvezno zdravstveno osiguranje</t>
  </si>
  <si>
    <t>Doprinosi za obv. osigu. u slučaju nezaposlenosti</t>
  </si>
  <si>
    <t>Doprinosi na plaće</t>
  </si>
  <si>
    <t>plaće BRUTO</t>
  </si>
  <si>
    <t>Službena putovanja</t>
  </si>
  <si>
    <t>Naknade za prijevoz, za rad na terenu i odvojeni život</t>
  </si>
  <si>
    <t>Stručno usavršavanje zaposlenika</t>
  </si>
  <si>
    <t>Ostale naknade troškova zaposlenima</t>
  </si>
  <si>
    <t>Materijalni rashodi za zaposlene</t>
  </si>
  <si>
    <t>Uredski materijal i ostali materijalni rashodi</t>
  </si>
  <si>
    <t>Energija</t>
  </si>
  <si>
    <t>Materijal i dijelovi za tekuće i inv.odr.</t>
  </si>
  <si>
    <t>Sitni inventar i auto gume</t>
  </si>
  <si>
    <t>Službena, radna i zaštitna odjeća i obuća</t>
  </si>
  <si>
    <t>Rashodi za materijal i energiju</t>
  </si>
  <si>
    <t>Usluge telefona, pošte i prijevoza</t>
  </si>
  <si>
    <t>Usluge tek.i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</si>
  <si>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</si>
  <si>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</si>
  <si>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</si>
  <si>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</si>
  <si>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</si>
  <si>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</si>
  <si>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Rashodi za usluge</t>
  </si>
  <si>
    <t>Naknade troškova osobama izvan radnog odnosa</t>
  </si>
  <si>
    <t>Naknada za rad predstavničkih i izvršnih tijela</t>
  </si>
  <si>
    <t>Reprezentacija</t>
  </si>
  <si>
    <t>Članarine</t>
  </si>
  <si>
    <t>Pristojbe i naknade</t>
  </si>
  <si>
    <t>Troškovi sudskih postupaka</t>
  </si>
  <si>
    <t>Ostali nespomenuti rashodi poslovanja</t>
  </si>
  <si>
    <t xml:space="preserve">Materijalni rashodi </t>
  </si>
  <si>
    <t>Bankarske usluge i usluge platnog pr.</t>
  </si>
  <si>
    <t>Zatezne kamate</t>
  </si>
  <si>
    <t>Ostali financijski rashodi</t>
  </si>
  <si>
    <t>Financijski rashodi</t>
  </si>
  <si>
    <t>Naknade građanima i kućanstvima u novcu</t>
  </si>
  <si>
    <t>Ugovorene kazne</t>
  </si>
  <si>
    <t>Ostale kazne</t>
  </si>
  <si>
    <t>ostale kazne</t>
  </si>
  <si>
    <t xml:space="preserve">ostali rashodi </t>
  </si>
  <si>
    <t>Uredska oprema i namještaj</t>
  </si>
  <si>
    <t>Komunikacijska oprema</t>
  </si>
  <si>
    <t>Oprema za održavanje i zaštitu</t>
  </si>
  <si>
    <t>Uređaji, strojevi i oprema za ostale namjene</t>
  </si>
  <si>
    <t>Postrojenja i oprema</t>
  </si>
  <si>
    <t>Rashodi za nabavu proizvedene dugotrajne imovine</t>
  </si>
  <si>
    <t>Dodatna ulaganja na građevinskim objektima</t>
  </si>
  <si>
    <t>Rashodi za dodatna ulaganja</t>
  </si>
  <si>
    <t>K761017</t>
  </si>
  <si>
    <t>OBNOVA VOZNOG PARKA</t>
  </si>
  <si>
    <t>Rahodi za materijal i energiju</t>
  </si>
  <si>
    <t>Usluge tekućeg i investicijskog održavanja</t>
  </si>
  <si>
    <t>Premije osiguranja</t>
  </si>
  <si>
    <t>Dodatna ulaganja na prijevoznim sredstvima</t>
  </si>
  <si>
    <t>K761018</t>
  </si>
  <si>
    <t>INFORMATIZACIJA MINISTARSTVA</t>
  </si>
  <si>
    <t>Računalne usluge</t>
  </si>
  <si>
    <t>Licence</t>
  </si>
  <si>
    <t>Nematerijalna imovina</t>
  </si>
  <si>
    <t>Rashodi za nabavu neproizvedene dugotrajne imovine</t>
  </si>
  <si>
    <t>Ulaganja u računalne programe</t>
  </si>
  <si>
    <t>Nematerijalna proizvedena imovina</t>
  </si>
  <si>
    <t>K761007</t>
  </si>
  <si>
    <t>IZRADA STUDIJE HRVATSKOG TURIZMA</t>
  </si>
  <si>
    <t>Ostala nematerijalna imovina</t>
  </si>
  <si>
    <t>Tekući prijenosu između proračunskih korisnika istog proračuna</t>
  </si>
  <si>
    <t>A587006</t>
  </si>
  <si>
    <t>MEĐUNARODNA SURADNJA</t>
  </si>
  <si>
    <t xml:space="preserve">Usluge telefona,pošte </t>
  </si>
  <si>
    <t>Naknada za korištenje privatnog automobila</t>
  </si>
  <si>
    <t>A819027</t>
  </si>
  <si>
    <t>POTICAJ ZA POVEĆANJE SIGURNOSTI TURISTA - HGSS</t>
  </si>
  <si>
    <t>tekući prijenosi</t>
  </si>
  <si>
    <t>Tekući prijenosi</t>
  </si>
  <si>
    <t>Tekuće donacije u novcu</t>
  </si>
  <si>
    <t>Tekuće donacije</t>
  </si>
  <si>
    <t>Ostali rashodi</t>
  </si>
  <si>
    <t>A587014</t>
  </si>
  <si>
    <t>JAČANJE TURISTIČKOG TRŽIŠTA I LJUDSKIH POTENCIJALA U TURIZMU</t>
  </si>
  <si>
    <t>Subvencije trgovačkim društvima u javnom sektoru</t>
  </si>
  <si>
    <t>Naknade troškovima izvan radnog odnosa</t>
  </si>
  <si>
    <t>Tekuće pomoći proračunskim korisnicima drugih proračuna</t>
  </si>
  <si>
    <t>Tekuće pomoći unutar općeg proračuna</t>
  </si>
  <si>
    <t>Pomoći dane u inozemstvu i unutar općeg proračuna</t>
  </si>
  <si>
    <t>A761038</t>
  </si>
  <si>
    <t>KATEGORIZACIJA</t>
  </si>
  <si>
    <t>Motorni benzin i dizel gorivo</t>
  </si>
  <si>
    <t>Usluge telefona, prijevoza, rent-car</t>
  </si>
  <si>
    <t>A587055</t>
  </si>
  <si>
    <t>KONKURENTNOST TURISTIČKOG GOSPODARSTVA</t>
  </si>
  <si>
    <t xml:space="preserve">Rashodi za usluge </t>
  </si>
  <si>
    <t>Subvencije trgovačkim društvima</t>
  </si>
  <si>
    <t>Subvencije obrtnicima</t>
  </si>
  <si>
    <t>Subvencije</t>
  </si>
  <si>
    <t>Kapitalne donacije građanima i kućanstvima</t>
  </si>
  <si>
    <t>Kapitalne pomoći kreditnim i ostalim financijskim institucijama te trgovačkim društvima izvan javnog sektora</t>
  </si>
  <si>
    <t>Kapitalne pomoći poljoprivrednicima i obrtnicima</t>
  </si>
  <si>
    <t>A761044</t>
  </si>
  <si>
    <t>FOND ZA TURIZAM</t>
  </si>
  <si>
    <t>Kapitalne pomoći unutar općeg proračuna</t>
  </si>
  <si>
    <t>Pomoći unutar općeg proračuna</t>
  </si>
  <si>
    <t>Tekuće pomoći proračunskim korisnicima</t>
  </si>
  <si>
    <t>Kapitalne pomoći proračnskim korisnicima</t>
  </si>
  <si>
    <t>Pomoći proračunskim korisnicima drugih proračuna</t>
  </si>
  <si>
    <t>Kapitalni prijenosi između proračunskih kosrisnika istog proračuna</t>
  </si>
  <si>
    <t>Prijenosi između proračunskih korisnika istog proračuna</t>
  </si>
  <si>
    <t>A587018</t>
  </si>
  <si>
    <t>PROGRAMI SUBVENCIONIRANJA KREDITNIH PROGRAMA U TURIZMU</t>
  </si>
  <si>
    <t>Subvencije trgovačkim društvima izvan javnog sektora</t>
  </si>
  <si>
    <t>Subvencije poljoprivrednicima i obrtnicima</t>
  </si>
  <si>
    <t xml:space="preserve">Subvencije </t>
  </si>
  <si>
    <t>P3209</t>
  </si>
  <si>
    <t>A587001</t>
  </si>
  <si>
    <t>TURISTIČKA PROMIDŽBA REPUBLIKE HRVATSKE</t>
  </si>
  <si>
    <t>K819038</t>
  </si>
  <si>
    <t>STRUČNI ISPITI TURISTIČKIH ZAJEDNICA</t>
  </si>
  <si>
    <t>Naknade za rad povjerenstava</t>
  </si>
  <si>
    <t>A587056</t>
  </si>
  <si>
    <t>OP UČINKOVITI LJUDSKI POTENCIJALI 2014-2020, PRIORITET 2,3,5</t>
  </si>
  <si>
    <t>plaće ( bruto)</t>
  </si>
  <si>
    <t>Naknada za korištenje službenog vozila u privatne svrhe</t>
  </si>
  <si>
    <t>Tekući prijenosi EU sredstava subjektima izvan općeg proračuna</t>
  </si>
  <si>
    <t>Pomoći temeljem prijenosa EU sredstava</t>
  </si>
  <si>
    <t>Tekući prijenosi između proračunskih korisnika istog proračuna temeljem prijenosa EU sredstava</t>
  </si>
  <si>
    <t>Subvencije trgovačkim društvima, zadrugama, poljoprivrednicima i obrtnicima izvan javnog sektora</t>
  </si>
  <si>
    <t>Subvencije trgovačkim društvima iz EU sredstava</t>
  </si>
  <si>
    <t>Subvencije trgovačkim društvima, zadrugama, poljoprivrednicima i obrtnicima iz EU sredstava</t>
  </si>
  <si>
    <t>rashodi za nabavu neproizvodne dugotrajne imovine</t>
  </si>
  <si>
    <t>Nematerijalna proizvedena  imovina</t>
  </si>
  <si>
    <t>A587057</t>
  </si>
  <si>
    <t>OP KONKURENTNOST I KOHEZIJA PRIORITETI 2,3</t>
  </si>
  <si>
    <t>zakupnine i najamnine</t>
  </si>
  <si>
    <t>Materijalni rashodi</t>
  </si>
  <si>
    <t>563</t>
  </si>
  <si>
    <t>Pomoći dane u inozemstvo i unutar općeg proračuna</t>
  </si>
  <si>
    <t>Tekuće donacije iz EU sredstava</t>
  </si>
  <si>
    <t>A587058</t>
  </si>
  <si>
    <t>PODRŠKA UPRAVLJANJU STRATEGIJOM EU ZA JADRANSKU I JONSKU REGIJU(EUSAIR)</t>
  </si>
  <si>
    <t>Bruto plaće</t>
  </si>
  <si>
    <t>A587059</t>
  </si>
  <si>
    <t>PROJEKTI EUROPSKE TERITORIJALNE SURADNJE INHERIT</t>
  </si>
  <si>
    <t>A587061</t>
  </si>
  <si>
    <t>PROGRAM SUFINANCIRANJA ULAGANJA U KONTINENTALNU TURISTIČKU INFRASTRUKTURU</t>
  </si>
  <si>
    <t>A587060</t>
  </si>
  <si>
    <t>Rashodi i usluge</t>
  </si>
  <si>
    <t>T587062</t>
  </si>
  <si>
    <t>PRESJEDANJE REPUBLIKE HRVATSKE EUROPSKOM UNIJOM</t>
  </si>
  <si>
    <t>MINISTARSTVO TURIZMA</t>
  </si>
  <si>
    <t xml:space="preserve">Tekući prijenosi između proračunskih korisnika istog proračun </t>
  </si>
  <si>
    <t>Usluge telefona,pošte i prijevoza</t>
  </si>
  <si>
    <t>MJERA ZA POTICANJE  POTROŠNJE U UGOSTITELJSTVU I U TURIZMU RADNIKA U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</si>
</sst>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9C65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/>
  </cellStyleXfs>
  <cellXfs count="185">
    <xf numFmtId="0" fontId="0" fillId="0" borderId="0" xfId="0"/>
    <xf numFmtId="49" fontId="5" fillId="6" borderId="2" xfId="0" applyNumberFormat="1" applyFont="1" applyFill="1" applyBorder="1" applyAlignment="1">
      <alignment horizontal="center" vertical="center" wrapText="1"/>
    </xf>
    <xf numFmtId="49" fontId="6" fillId="7" borderId="2" xfId="2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0" borderId="0" xfId="0" applyFont="1"/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3" fontId="5" fillId="8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0" fontId="5" fillId="9" borderId="2" xfId="0" applyFont="1" applyFill="1" applyBorder="1" applyAlignment="1">
      <alignment horizontal="right" vertical="center" wrapText="1"/>
    </xf>
    <xf numFmtId="49" fontId="5" fillId="9" borderId="2" xfId="0" applyNumberFormat="1" applyFont="1" applyFill="1" applyBorder="1" applyAlignment="1">
      <alignment horizontal="right" vertical="center"/>
    </xf>
    <xf numFmtId="0" fontId="5" fillId="9" borderId="2" xfId="0" applyFont="1" applyFill="1" applyBorder="1" applyAlignment="1">
      <alignment horizontal="right" vertical="center"/>
    </xf>
    <xf numFmtId="0" fontId="5" fillId="9" borderId="2" xfId="0" applyFont="1" applyFill="1" applyBorder="1" applyAlignment="1">
      <alignment horizontal="left" vertical="center" wrapText="1"/>
    </xf>
    <xf numFmtId="3" fontId="5" fillId="9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8" fillId="10" borderId="2" xfId="0" applyFont="1" applyFill="1" applyBorder="1" applyAlignment="1">
      <alignment horizontal="right" vertical="center" wrapText="1"/>
    </xf>
    <xf numFmtId="49" fontId="8" fillId="10" borderId="2" xfId="0" applyNumberFormat="1" applyFont="1" applyFill="1" applyBorder="1" applyAlignment="1">
      <alignment horizontal="right" vertical="center"/>
    </xf>
    <xf numFmtId="0" fontId="8" fillId="10" borderId="2" xfId="0" applyFont="1" applyFill="1" applyBorder="1" applyAlignment="1">
      <alignment horizontal="right" vertical="center"/>
    </xf>
    <xf numFmtId="0" fontId="8" fillId="10" borderId="2" xfId="0" applyFont="1" applyFill="1" applyBorder="1" applyAlignment="1">
      <alignment horizontal="left" vertical="center" wrapText="1"/>
    </xf>
    <xf numFmtId="3" fontId="8" fillId="10" borderId="2" xfId="0" applyNumberFormat="1" applyFont="1" applyFill="1" applyBorder="1" applyAlignment="1">
      <alignment horizontal="right" vertical="center"/>
    </xf>
    <xf numFmtId="0" fontId="6" fillId="0" borderId="0" xfId="0" applyFont="1"/>
    <xf numFmtId="0" fontId="8" fillId="11" borderId="2" xfId="0" applyFont="1" applyFill="1" applyBorder="1" applyAlignment="1">
      <alignment horizontal="right" vertical="center" wrapText="1"/>
    </xf>
    <xf numFmtId="49" fontId="8" fillId="11" borderId="2" xfId="0" applyNumberFormat="1" applyFont="1" applyFill="1" applyBorder="1" applyAlignment="1">
      <alignment horizontal="right" vertical="center"/>
    </xf>
    <xf numFmtId="0" fontId="8" fillId="11" borderId="2" xfId="0" applyFont="1" applyFill="1" applyBorder="1" applyAlignment="1">
      <alignment horizontal="right" vertical="center"/>
    </xf>
    <xf numFmtId="0" fontId="8" fillId="11" borderId="2" xfId="0" applyFont="1" applyFill="1" applyBorder="1" applyAlignment="1">
      <alignment horizontal="left" vertical="center" wrapText="1"/>
    </xf>
    <xf numFmtId="3" fontId="8" fillId="11" borderId="2" xfId="0" applyNumberFormat="1" applyFont="1" applyFill="1" applyBorder="1" applyAlignment="1">
      <alignment horizontal="right" vertical="center"/>
    </xf>
    <xf numFmtId="0" fontId="8" fillId="8" borderId="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right" vertical="center" wrapText="1"/>
    </xf>
    <xf numFmtId="49" fontId="8" fillId="9" borderId="2" xfId="0" applyNumberFormat="1" applyFont="1" applyFill="1" applyBorder="1" applyAlignment="1">
      <alignment horizontal="right" vertical="center"/>
    </xf>
    <xf numFmtId="3" fontId="8" fillId="9" borderId="2" xfId="0" applyNumberFormat="1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right" vertical="center" wrapText="1"/>
    </xf>
    <xf numFmtId="0" fontId="5" fillId="8" borderId="2" xfId="0" applyFont="1" applyFill="1" applyBorder="1" applyAlignment="1">
      <alignment horizontal="right" vertical="center"/>
    </xf>
    <xf numFmtId="0" fontId="8" fillId="12" borderId="2" xfId="0" applyFont="1" applyFill="1" applyBorder="1" applyAlignment="1">
      <alignment horizontal="right" vertical="center" wrapText="1"/>
    </xf>
    <xf numFmtId="49" fontId="8" fillId="12" borderId="2" xfId="0" applyNumberFormat="1" applyFont="1" applyFill="1" applyBorder="1" applyAlignment="1">
      <alignment horizontal="right" vertical="center"/>
    </xf>
    <xf numFmtId="0" fontId="8" fillId="12" borderId="2" xfId="0" applyFont="1" applyFill="1" applyBorder="1" applyAlignment="1">
      <alignment horizontal="right" vertical="center"/>
    </xf>
    <xf numFmtId="0" fontId="8" fillId="12" borderId="2" xfId="0" applyFont="1" applyFill="1" applyBorder="1" applyAlignment="1">
      <alignment horizontal="left" vertical="center" wrapText="1"/>
    </xf>
    <xf numFmtId="3" fontId="8" fillId="12" borderId="2" xfId="0" applyNumberFormat="1" applyFont="1" applyFill="1" applyBorder="1" applyAlignment="1">
      <alignment horizontal="right" vertical="center"/>
    </xf>
    <xf numFmtId="0" fontId="5" fillId="13" borderId="2" xfId="0" applyFont="1" applyFill="1" applyBorder="1" applyAlignment="1">
      <alignment horizontal="left" vertical="center" wrapText="1"/>
    </xf>
    <xf numFmtId="3" fontId="8" fillId="9" borderId="2" xfId="0" applyNumberFormat="1" applyFont="1" applyFill="1" applyBorder="1" applyAlignment="1">
      <alignment vertical="center"/>
    </xf>
    <xf numFmtId="3" fontId="5" fillId="9" borderId="2" xfId="0" applyNumberFormat="1" applyFont="1" applyFill="1" applyBorder="1" applyAlignment="1">
      <alignment vertical="center"/>
    </xf>
    <xf numFmtId="0" fontId="5" fillId="11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3" fontId="8" fillId="11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10" borderId="2" xfId="0" applyNumberFormat="1" applyFont="1" applyFill="1" applyBorder="1" applyAlignment="1">
      <alignment vertical="center"/>
    </xf>
    <xf numFmtId="0" fontId="8" fillId="14" borderId="2" xfId="0" applyFont="1" applyFill="1" applyBorder="1" applyAlignment="1">
      <alignment horizontal="right" vertical="center" wrapText="1"/>
    </xf>
    <xf numFmtId="49" fontId="8" fillId="14" borderId="2" xfId="0" applyNumberFormat="1" applyFont="1" applyFill="1" applyBorder="1" applyAlignment="1">
      <alignment horizontal="right" vertical="center"/>
    </xf>
    <xf numFmtId="0" fontId="5" fillId="14" borderId="2" xfId="0" applyFont="1" applyFill="1" applyBorder="1" applyAlignment="1">
      <alignment horizontal="right" vertical="center"/>
    </xf>
    <xf numFmtId="0" fontId="5" fillId="14" borderId="2" xfId="0" applyFont="1" applyFill="1" applyBorder="1" applyAlignment="1">
      <alignment horizontal="left" vertical="center" wrapText="1"/>
    </xf>
    <xf numFmtId="3" fontId="5" fillId="14" borderId="2" xfId="0" applyNumberFormat="1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right" vertical="center" wrapText="1"/>
    </xf>
    <xf numFmtId="49" fontId="5" fillId="14" borderId="2" xfId="0" applyNumberFormat="1" applyFont="1" applyFill="1" applyBorder="1" applyAlignment="1">
      <alignment horizontal="right" vertical="center"/>
    </xf>
    <xf numFmtId="0" fontId="5" fillId="13" borderId="4" xfId="0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left" vertical="center" wrapText="1"/>
    </xf>
    <xf numFmtId="3" fontId="6" fillId="9" borderId="2" xfId="0" applyNumberFormat="1" applyFont="1" applyFill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right" vertical="center" wrapText="1"/>
    </xf>
    <xf numFmtId="49" fontId="5" fillId="13" borderId="2" xfId="0" applyNumberFormat="1" applyFont="1" applyFill="1" applyBorder="1" applyAlignment="1">
      <alignment horizontal="right" vertical="center"/>
    </xf>
    <xf numFmtId="0" fontId="5" fillId="13" borderId="2" xfId="0" applyFont="1" applyFill="1" applyBorder="1" applyAlignment="1">
      <alignment horizontal="center" vertical="center"/>
    </xf>
    <xf numFmtId="3" fontId="5" fillId="13" borderId="2" xfId="0" applyNumberFormat="1" applyFont="1" applyFill="1" applyBorder="1" applyAlignment="1">
      <alignment horizontal="right" vertical="center"/>
    </xf>
    <xf numFmtId="3" fontId="8" fillId="14" borderId="2" xfId="0" applyNumberFormat="1" applyFont="1" applyFill="1" applyBorder="1" applyAlignment="1">
      <alignment horizontal="right" vertical="center"/>
    </xf>
    <xf numFmtId="0" fontId="5" fillId="13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0" fontId="7" fillId="15" borderId="2" xfId="3" applyFont="1" applyFill="1" applyBorder="1" applyAlignment="1">
      <alignment horizontal="right" vertical="center" wrapText="1"/>
    </xf>
    <xf numFmtId="49" fontId="7" fillId="15" borderId="2" xfId="3" applyNumberFormat="1" applyFont="1" applyFill="1" applyBorder="1" applyAlignment="1">
      <alignment horizontal="right" vertical="center"/>
    </xf>
    <xf numFmtId="0" fontId="7" fillId="15" borderId="2" xfId="3" applyFont="1" applyFill="1" applyBorder="1" applyAlignment="1">
      <alignment horizontal="right" vertical="center"/>
    </xf>
    <xf numFmtId="0" fontId="7" fillId="15" borderId="2" xfId="3" applyFont="1" applyFill="1" applyBorder="1" applyAlignment="1">
      <alignment horizontal="left" vertical="center" wrapText="1"/>
    </xf>
    <xf numFmtId="3" fontId="7" fillId="15" borderId="2" xfId="3" applyNumberFormat="1" applyFont="1" applyFill="1" applyBorder="1" applyAlignment="1">
      <alignment horizontal="right" vertical="center"/>
    </xf>
    <xf numFmtId="3" fontId="7" fillId="0" borderId="0" xfId="0" applyNumberFormat="1" applyFont="1"/>
    <xf numFmtId="0" fontId="6" fillId="9" borderId="2" xfId="0" applyFont="1" applyFill="1" applyBorder="1" applyAlignment="1">
      <alignment horizontal="right" vertical="center" wrapText="1"/>
    </xf>
    <xf numFmtId="49" fontId="6" fillId="9" borderId="2" xfId="0" applyNumberFormat="1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left" vertical="center" wrapText="1"/>
    </xf>
    <xf numFmtId="3" fontId="8" fillId="15" borderId="2" xfId="0" applyNumberFormat="1" applyFont="1" applyFill="1" applyBorder="1" applyAlignment="1">
      <alignment horizontal="right" vertical="center"/>
    </xf>
    <xf numFmtId="3" fontId="8" fillId="11" borderId="2" xfId="1" applyNumberFormat="1" applyFont="1" applyFill="1" applyBorder="1" applyAlignment="1">
      <alignment horizontal="right" vertical="center"/>
    </xf>
    <xf numFmtId="0" fontId="7" fillId="16" borderId="2" xfId="3" applyFont="1" applyFill="1" applyBorder="1" applyAlignment="1">
      <alignment horizontal="right" vertical="center" wrapText="1"/>
    </xf>
    <xf numFmtId="49" fontId="7" fillId="16" borderId="2" xfId="3" applyNumberFormat="1" applyFont="1" applyFill="1" applyBorder="1" applyAlignment="1">
      <alignment horizontal="right" vertical="center"/>
    </xf>
    <xf numFmtId="0" fontId="7" fillId="16" borderId="2" xfId="3" applyFont="1" applyFill="1" applyBorder="1" applyAlignment="1">
      <alignment horizontal="right" vertical="center"/>
    </xf>
    <xf numFmtId="0" fontId="7" fillId="16" borderId="2" xfId="3" applyFont="1" applyFill="1" applyBorder="1" applyAlignment="1">
      <alignment horizontal="left" vertical="center" wrapText="1"/>
    </xf>
    <xf numFmtId="3" fontId="7" fillId="16" borderId="2" xfId="3" applyNumberFormat="1" applyFont="1" applyFill="1" applyBorder="1" applyAlignment="1">
      <alignment horizontal="right" vertical="center"/>
    </xf>
    <xf numFmtId="0" fontId="7" fillId="15" borderId="2" xfId="4" applyFont="1" applyFill="1" applyBorder="1" applyAlignment="1">
      <alignment horizontal="right" vertical="center" wrapText="1"/>
    </xf>
    <xf numFmtId="49" fontId="7" fillId="15" borderId="2" xfId="4" applyNumberFormat="1" applyFont="1" applyFill="1" applyBorder="1" applyAlignment="1">
      <alignment horizontal="right" vertical="center"/>
    </xf>
    <xf numFmtId="0" fontId="7" fillId="15" borderId="2" xfId="4" applyFont="1" applyFill="1" applyBorder="1" applyAlignment="1">
      <alignment horizontal="right" vertical="center"/>
    </xf>
    <xf numFmtId="0" fontId="7" fillId="15" borderId="2" xfId="4" applyFont="1" applyFill="1" applyBorder="1" applyAlignment="1">
      <alignment horizontal="left" vertical="center" wrapText="1"/>
    </xf>
    <xf numFmtId="3" fontId="8" fillId="15" borderId="2" xfId="4" applyNumberFormat="1" applyFont="1" applyFill="1" applyBorder="1" applyAlignment="1">
      <alignment horizontal="right" vertical="center"/>
    </xf>
    <xf numFmtId="0" fontId="7" fillId="11" borderId="2" xfId="3" applyFont="1" applyFill="1" applyBorder="1" applyAlignment="1">
      <alignment horizontal="right" vertical="center" wrapText="1"/>
    </xf>
    <xf numFmtId="49" fontId="7" fillId="11" borderId="2" xfId="3" applyNumberFormat="1" applyFont="1" applyFill="1" applyBorder="1" applyAlignment="1">
      <alignment horizontal="right" vertical="center"/>
    </xf>
    <xf numFmtId="0" fontId="7" fillId="11" borderId="2" xfId="3" applyFont="1" applyFill="1" applyBorder="1" applyAlignment="1">
      <alignment horizontal="right" vertical="center"/>
    </xf>
    <xf numFmtId="0" fontId="7" fillId="11" borderId="2" xfId="3" applyFont="1" applyFill="1" applyBorder="1" applyAlignment="1">
      <alignment horizontal="left" vertical="center" wrapText="1"/>
    </xf>
    <xf numFmtId="3" fontId="7" fillId="11" borderId="2" xfId="3" applyNumberFormat="1" applyFont="1" applyFill="1" applyBorder="1" applyAlignment="1">
      <alignment horizontal="right" vertical="center"/>
    </xf>
    <xf numFmtId="0" fontId="7" fillId="15" borderId="2" xfId="0" applyFont="1" applyFill="1" applyBorder="1" applyAlignment="1">
      <alignment horizontal="right" vertical="center" wrapText="1"/>
    </xf>
    <xf numFmtId="0" fontId="7" fillId="15" borderId="2" xfId="0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right" vertical="center" wrapText="1"/>
    </xf>
    <xf numFmtId="0" fontId="7" fillId="11" borderId="2" xfId="0" applyFont="1" applyFill="1" applyBorder="1" applyAlignment="1">
      <alignment horizontal="left" vertical="center" wrapText="1"/>
    </xf>
    <xf numFmtId="0" fontId="8" fillId="15" borderId="2" xfId="0" applyFont="1" applyFill="1" applyBorder="1" applyAlignment="1">
      <alignment horizontal="right" vertical="center" wrapText="1"/>
    </xf>
    <xf numFmtId="0" fontId="8" fillId="15" borderId="2" xfId="0" applyFont="1" applyFill="1" applyBorder="1" applyAlignment="1">
      <alignment horizontal="left" vertical="center" wrapText="1"/>
    </xf>
    <xf numFmtId="0" fontId="7" fillId="0" borderId="2" xfId="0" applyFont="1" applyBorder="1"/>
    <xf numFmtId="3" fontId="7" fillId="11" borderId="2" xfId="0" applyNumberFormat="1" applyFont="1" applyFill="1" applyBorder="1" applyAlignment="1">
      <alignment horizontal="right"/>
    </xf>
    <xf numFmtId="0" fontId="6" fillId="9" borderId="2" xfId="0" applyFont="1" applyFill="1" applyBorder="1"/>
    <xf numFmtId="3" fontId="6" fillId="9" borderId="2" xfId="0" applyNumberFormat="1" applyFont="1" applyFill="1" applyBorder="1" applyAlignment="1">
      <alignment horizontal="right"/>
    </xf>
    <xf numFmtId="0" fontId="8" fillId="11" borderId="2" xfId="5" applyFont="1" applyFill="1" applyBorder="1" applyAlignment="1">
      <alignment horizontal="left" vertical="center" wrapText="1"/>
    </xf>
    <xf numFmtId="0" fontId="8" fillId="15" borderId="2" xfId="5" applyFont="1" applyFill="1" applyBorder="1" applyAlignment="1">
      <alignment horizontal="left" vertical="center" wrapText="1"/>
    </xf>
    <xf numFmtId="0" fontId="7" fillId="17" borderId="2" xfId="0" applyFont="1" applyFill="1" applyBorder="1" applyAlignment="1">
      <alignment horizontal="right" vertical="center" wrapText="1"/>
    </xf>
    <xf numFmtId="49" fontId="7" fillId="17" borderId="2" xfId="0" applyNumberFormat="1" applyFont="1" applyFill="1" applyBorder="1" applyAlignment="1">
      <alignment horizontal="right" vertical="center"/>
    </xf>
    <xf numFmtId="0" fontId="7" fillId="17" borderId="2" xfId="0" applyFont="1" applyFill="1" applyBorder="1" applyAlignment="1">
      <alignment horizontal="right" vertical="center"/>
    </xf>
    <xf numFmtId="0" fontId="7" fillId="17" borderId="2" xfId="0" applyFont="1" applyFill="1" applyBorder="1" applyAlignment="1">
      <alignment horizontal="left" vertical="center" wrapText="1"/>
    </xf>
    <xf numFmtId="3" fontId="8" fillId="17" borderId="2" xfId="0" applyNumberFormat="1" applyFont="1" applyFill="1" applyBorder="1" applyAlignment="1">
      <alignment horizontal="right" vertical="center"/>
    </xf>
    <xf numFmtId="0" fontId="8" fillId="15" borderId="2" xfId="0" applyFont="1" applyFill="1" applyBorder="1" applyAlignment="1">
      <alignment horizontal="right" vertical="center"/>
    </xf>
    <xf numFmtId="0" fontId="7" fillId="18" borderId="2" xfId="0" applyFont="1" applyFill="1" applyBorder="1" applyAlignment="1">
      <alignment horizontal="right" vertical="center" wrapText="1"/>
    </xf>
    <xf numFmtId="49" fontId="7" fillId="18" borderId="2" xfId="0" applyNumberFormat="1" applyFont="1" applyFill="1" applyBorder="1" applyAlignment="1">
      <alignment horizontal="right" vertical="center"/>
    </xf>
    <xf numFmtId="0" fontId="7" fillId="18" borderId="2" xfId="0" applyFont="1" applyFill="1" applyBorder="1" applyAlignment="1">
      <alignment horizontal="right" vertical="center"/>
    </xf>
    <xf numFmtId="0" fontId="7" fillId="18" borderId="2" xfId="0" applyFont="1" applyFill="1" applyBorder="1" applyAlignment="1">
      <alignment horizontal="left" vertical="center" wrapText="1"/>
    </xf>
    <xf numFmtId="3" fontId="8" fillId="18" borderId="2" xfId="0" applyNumberFormat="1" applyFont="1" applyFill="1" applyBorder="1" applyAlignment="1">
      <alignment horizontal="right" vertical="center"/>
    </xf>
    <xf numFmtId="0" fontId="7" fillId="19" borderId="2" xfId="3" applyFont="1" applyFill="1" applyBorder="1" applyAlignment="1">
      <alignment horizontal="right" vertical="center" wrapText="1"/>
    </xf>
    <xf numFmtId="49" fontId="7" fillId="19" borderId="2" xfId="3" applyNumberFormat="1" applyFont="1" applyFill="1" applyBorder="1" applyAlignment="1">
      <alignment horizontal="right" vertical="center"/>
    </xf>
    <xf numFmtId="0" fontId="7" fillId="19" borderId="2" xfId="3" applyFont="1" applyFill="1" applyBorder="1" applyAlignment="1">
      <alignment horizontal="right" vertical="center"/>
    </xf>
    <xf numFmtId="0" fontId="7" fillId="19" borderId="2" xfId="3" applyFont="1" applyFill="1" applyBorder="1" applyAlignment="1">
      <alignment horizontal="left" vertical="center" wrapText="1"/>
    </xf>
    <xf numFmtId="3" fontId="8" fillId="19" borderId="2" xfId="0" applyNumberFormat="1" applyFont="1" applyFill="1" applyBorder="1" applyAlignment="1">
      <alignment horizontal="right" vertical="center"/>
    </xf>
    <xf numFmtId="0" fontId="7" fillId="20" borderId="2" xfId="3" applyFont="1" applyFill="1" applyBorder="1" applyAlignment="1">
      <alignment horizontal="right" vertical="center" wrapText="1"/>
    </xf>
    <xf numFmtId="49" fontId="7" fillId="20" borderId="2" xfId="3" applyNumberFormat="1" applyFont="1" applyFill="1" applyBorder="1" applyAlignment="1">
      <alignment horizontal="right" vertical="center"/>
    </xf>
    <xf numFmtId="0" fontId="7" fillId="20" borderId="2" xfId="3" applyFont="1" applyFill="1" applyBorder="1" applyAlignment="1">
      <alignment horizontal="right" vertical="center"/>
    </xf>
    <xf numFmtId="0" fontId="7" fillId="20" borderId="2" xfId="3" applyFont="1" applyFill="1" applyBorder="1" applyAlignment="1">
      <alignment horizontal="left" vertical="center" wrapText="1"/>
    </xf>
    <xf numFmtId="3" fontId="8" fillId="20" borderId="2" xfId="0" applyNumberFormat="1" applyFont="1" applyFill="1" applyBorder="1" applyAlignment="1">
      <alignment horizontal="right" vertical="center"/>
    </xf>
    <xf numFmtId="49" fontId="7" fillId="11" borderId="2" xfId="0" applyNumberFormat="1" applyFont="1" applyFill="1" applyBorder="1" applyAlignment="1">
      <alignment horizontal="right" vertical="center"/>
    </xf>
    <xf numFmtId="0" fontId="7" fillId="11" borderId="2" xfId="0" applyFont="1" applyFill="1" applyBorder="1" applyAlignment="1">
      <alignment horizontal="right" vertical="center"/>
    </xf>
    <xf numFmtId="0" fontId="6" fillId="21" borderId="2" xfId="0" applyFont="1" applyFill="1" applyBorder="1" applyAlignment="1">
      <alignment horizontal="right" vertical="center" wrapText="1"/>
    </xf>
    <xf numFmtId="49" fontId="6" fillId="21" borderId="2" xfId="0" applyNumberFormat="1" applyFont="1" applyFill="1" applyBorder="1" applyAlignment="1">
      <alignment horizontal="right" vertical="center"/>
    </xf>
    <xf numFmtId="0" fontId="6" fillId="21" borderId="2" xfId="0" applyFont="1" applyFill="1" applyBorder="1" applyAlignment="1">
      <alignment horizontal="right" vertical="center"/>
    </xf>
    <xf numFmtId="3" fontId="5" fillId="21" borderId="2" xfId="0" applyNumberFormat="1" applyFont="1" applyFill="1" applyBorder="1" applyAlignment="1">
      <alignment horizontal="right" vertical="center"/>
    </xf>
    <xf numFmtId="0" fontId="7" fillId="22" borderId="2" xfId="0" applyFont="1" applyFill="1" applyBorder="1" applyAlignment="1">
      <alignment horizontal="right" vertical="center" wrapText="1"/>
    </xf>
    <xf numFmtId="49" fontId="7" fillId="22" borderId="2" xfId="0" applyNumberFormat="1" applyFont="1" applyFill="1" applyBorder="1" applyAlignment="1">
      <alignment horizontal="right" vertical="center"/>
    </xf>
    <xf numFmtId="0" fontId="7" fillId="22" borderId="2" xfId="0" applyFont="1" applyFill="1" applyBorder="1" applyAlignment="1">
      <alignment horizontal="right" vertical="center"/>
    </xf>
    <xf numFmtId="0" fontId="8" fillId="22" borderId="2" xfId="0" applyFont="1" applyFill="1" applyBorder="1" applyAlignment="1">
      <alignment horizontal="left" vertical="center" wrapText="1"/>
    </xf>
    <xf numFmtId="3" fontId="8" fillId="22" borderId="2" xfId="0" applyNumberFormat="1" applyFont="1" applyFill="1" applyBorder="1" applyAlignment="1">
      <alignment horizontal="right" vertical="center"/>
    </xf>
    <xf numFmtId="0" fontId="6" fillId="15" borderId="2" xfId="0" applyFont="1" applyFill="1" applyBorder="1" applyAlignment="1">
      <alignment horizontal="right" vertical="center" wrapText="1"/>
    </xf>
    <xf numFmtId="49" fontId="6" fillId="15" borderId="2" xfId="0" applyNumberFormat="1" applyFont="1" applyFill="1" applyBorder="1" applyAlignment="1">
      <alignment horizontal="right" vertical="center"/>
    </xf>
    <xf numFmtId="0" fontId="6" fillId="15" borderId="2" xfId="0" applyFont="1" applyFill="1" applyBorder="1" applyAlignment="1">
      <alignment horizontal="right" vertical="center"/>
    </xf>
    <xf numFmtId="3" fontId="5" fillId="15" borderId="2" xfId="0" applyNumberFormat="1" applyFont="1" applyFill="1" applyBorder="1" applyAlignment="1">
      <alignment horizontal="right" vertical="center"/>
    </xf>
    <xf numFmtId="3" fontId="7" fillId="11" borderId="2" xfId="0" applyNumberFormat="1" applyFont="1" applyFill="1" applyBorder="1" applyAlignment="1">
      <alignment horizontal="right" vertical="center"/>
    </xf>
    <xf numFmtId="0" fontId="7" fillId="23" borderId="2" xfId="0" applyFont="1" applyFill="1" applyBorder="1" applyAlignment="1">
      <alignment horizontal="right" vertical="center" wrapText="1"/>
    </xf>
    <xf numFmtId="49" fontId="7" fillId="23" borderId="2" xfId="0" applyNumberFormat="1" applyFont="1" applyFill="1" applyBorder="1" applyAlignment="1">
      <alignment horizontal="right" vertical="center"/>
    </xf>
    <xf numFmtId="0" fontId="7" fillId="23" borderId="2" xfId="0" applyFont="1" applyFill="1" applyBorder="1" applyAlignment="1">
      <alignment horizontal="right" vertical="center"/>
    </xf>
    <xf numFmtId="0" fontId="7" fillId="23" borderId="2" xfId="0" applyFont="1" applyFill="1" applyBorder="1" applyAlignment="1">
      <alignment horizontal="left" vertical="center" wrapText="1"/>
    </xf>
    <xf numFmtId="3" fontId="7" fillId="23" borderId="2" xfId="0" applyNumberFormat="1" applyFont="1" applyFill="1" applyBorder="1" applyAlignment="1">
      <alignment horizontal="right" vertical="center"/>
    </xf>
    <xf numFmtId="3" fontId="5" fillId="8" borderId="5" xfId="0" applyNumberFormat="1" applyFont="1" applyFill="1" applyBorder="1" applyAlignment="1">
      <alignment horizontal="right" vertical="center" wrapText="1"/>
    </xf>
    <xf numFmtId="49" fontId="7" fillId="15" borderId="2" xfId="0" applyNumberFormat="1" applyFont="1" applyFill="1" applyBorder="1" applyAlignment="1">
      <alignment horizontal="right" vertical="center"/>
    </xf>
    <xf numFmtId="0" fontId="7" fillId="15" borderId="2" xfId="0" applyFont="1" applyFill="1" applyBorder="1" applyAlignment="1">
      <alignment horizontal="right" vertical="center"/>
    </xf>
    <xf numFmtId="0" fontId="10" fillId="2" borderId="5" xfId="1" applyFont="1" applyBorder="1" applyAlignment="1">
      <alignment horizontal="center" vertical="center" wrapText="1"/>
    </xf>
    <xf numFmtId="49" fontId="7" fillId="15" borderId="2" xfId="0" applyNumberFormat="1" applyFont="1" applyFill="1" applyBorder="1" applyAlignment="1">
      <alignment horizontal="right" vertical="center" wrapText="1"/>
    </xf>
    <xf numFmtId="49" fontId="7" fillId="11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0" fontId="8" fillId="21" borderId="2" xfId="0" applyFont="1" applyFill="1" applyBorder="1" applyAlignment="1">
      <alignment horizontal="right" vertical="center" wrapText="1"/>
    </xf>
    <xf numFmtId="49" fontId="7" fillId="21" borderId="2" xfId="0" applyNumberFormat="1" applyFont="1" applyFill="1" applyBorder="1" applyAlignment="1">
      <alignment horizontal="right" vertical="center"/>
    </xf>
    <xf numFmtId="0" fontId="8" fillId="21" borderId="2" xfId="0" applyFont="1" applyFill="1" applyBorder="1" applyAlignment="1">
      <alignment horizontal="right" vertical="center"/>
    </xf>
    <xf numFmtId="0" fontId="8" fillId="21" borderId="2" xfId="0" applyFont="1" applyFill="1" applyBorder="1" applyAlignment="1">
      <alignment horizontal="left" vertical="center" wrapText="1"/>
    </xf>
    <xf numFmtId="3" fontId="8" fillId="21" borderId="2" xfId="0" applyNumberFormat="1" applyFont="1" applyFill="1" applyBorder="1" applyAlignment="1">
      <alignment horizontal="right" vertical="center"/>
    </xf>
    <xf numFmtId="0" fontId="7" fillId="9" borderId="2" xfId="0" applyFont="1" applyFill="1" applyBorder="1" applyAlignment="1">
      <alignment horizontal="right" vertical="center" wrapText="1"/>
    </xf>
    <xf numFmtId="49" fontId="7" fillId="9" borderId="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</cellXfs>
  <cellStyles count="6">
    <cellStyle name="40% - Isticanje1" xfId="3" builtinId="31"/>
    <cellStyle name="60% - Isticanje1" xfId="4" builtinId="32"/>
    <cellStyle name="Neutralno" xfId="1" builtinId="28"/>
    <cellStyle name="Normalno" xfId="0" builtinId="0"/>
    <cellStyle name="Obično_List4" xfId="5"/>
    <cellStyle name="Unos" xfId="2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1"/>
  <sheetViews>
    <sheetView tabSelected="1" workbookViewId="0">
      <selection activeCell="F272" sqref="F272"/>
    </sheetView>
  </sheetViews>
  <sheetFormatPr defaultRowHeight="12.75" x14ac:dyDescent="0.2"/>
  <cols>
    <col min="1" max="1" width="18" style="173" customWidth="1"/>
    <col min="2" max="2" width="12.28515625" style="174" customWidth="1"/>
    <col min="3" max="3" width="5" style="175" customWidth="1"/>
    <col min="4" max="4" width="12.28515625" style="175" customWidth="1"/>
    <col min="5" max="5" width="52.42578125" style="184" customWidth="1"/>
    <col min="6" max="6" width="20.7109375" style="178" customWidth="1"/>
    <col min="7" max="7" width="9.140625" style="4"/>
    <col min="8" max="8" width="11.140625" style="4" bestFit="1" customWidth="1"/>
    <col min="9" max="9" width="13.28515625" style="4" customWidth="1"/>
    <col min="10" max="10" width="11.140625" style="4" bestFit="1" customWidth="1"/>
    <col min="11" max="11" width="12.140625" style="4" customWidth="1"/>
    <col min="12" max="12" width="10.5703125" style="4" customWidth="1"/>
    <col min="13" max="13" width="12.140625" style="4" customWidth="1"/>
    <col min="14" max="16384" width="9.140625" style="4"/>
  </cols>
  <sheetData>
    <row r="1" spans="1:6" x14ac:dyDescent="0.2">
      <c r="E1" s="180" t="s">
        <v>169</v>
      </c>
    </row>
    <row r="3" spans="1:6" x14ac:dyDescent="0.2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</row>
    <row r="4" spans="1:6" x14ac:dyDescent="0.2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7">
        <v>6</v>
      </c>
    </row>
    <row r="5" spans="1:6" x14ac:dyDescent="0.2">
      <c r="A5" s="8" t="s">
        <v>11</v>
      </c>
      <c r="B5" s="1"/>
      <c r="C5" s="1"/>
      <c r="D5" s="1"/>
      <c r="E5" s="1"/>
      <c r="F5" s="9">
        <f>SUM(F6+F70+F83+F98+F103+F122+F129+F148+F156+F172+F187+F192+F204+F208+F294+F363+F405+F450+F455+F121+F463)</f>
        <v>216245062</v>
      </c>
    </row>
    <row r="6" spans="1:6" x14ac:dyDescent="0.2">
      <c r="A6" s="10" t="s">
        <v>12</v>
      </c>
      <c r="B6" s="11"/>
      <c r="C6" s="11"/>
      <c r="D6" s="11"/>
      <c r="E6" s="12" t="s">
        <v>13</v>
      </c>
      <c r="F6" s="13">
        <f>SUM(F10+F12+F15+F21+F27+F36+F40+F47+F52+F55+F59+F65+F68)</f>
        <v>34994291</v>
      </c>
    </row>
    <row r="7" spans="1:6" x14ac:dyDescent="0.2">
      <c r="A7" s="10" t="s">
        <v>14</v>
      </c>
      <c r="B7" s="14">
        <v>11</v>
      </c>
      <c r="C7" s="15" t="s">
        <v>15</v>
      </c>
      <c r="D7" s="16">
        <v>3111</v>
      </c>
      <c r="E7" s="17" t="s">
        <v>16</v>
      </c>
      <c r="F7" s="18">
        <v>19979508</v>
      </c>
    </row>
    <row r="8" spans="1:6" x14ac:dyDescent="0.2">
      <c r="A8" s="10"/>
      <c r="B8" s="14">
        <v>11</v>
      </c>
      <c r="C8" s="15" t="s">
        <v>15</v>
      </c>
      <c r="D8" s="16">
        <v>3113</v>
      </c>
      <c r="E8" s="17" t="s">
        <v>17</v>
      </c>
      <c r="F8" s="18">
        <v>804198</v>
      </c>
    </row>
    <row r="9" spans="1:6" x14ac:dyDescent="0.2">
      <c r="A9" s="10"/>
      <c r="B9" s="14">
        <v>11</v>
      </c>
      <c r="C9" s="15" t="s">
        <v>15</v>
      </c>
      <c r="D9" s="16">
        <v>3114</v>
      </c>
      <c r="E9" s="17" t="s">
        <v>18</v>
      </c>
      <c r="F9" s="18">
        <v>0</v>
      </c>
    </row>
    <row r="10" spans="1:6" x14ac:dyDescent="0.2">
      <c r="A10" s="10"/>
      <c r="B10" s="19"/>
      <c r="C10" s="20"/>
      <c r="D10" s="21">
        <v>311</v>
      </c>
      <c r="E10" s="22" t="s">
        <v>19</v>
      </c>
      <c r="F10" s="23">
        <f t="shared" ref="F10" si="0">SUM(F7:F9)</f>
        <v>20783706</v>
      </c>
    </row>
    <row r="11" spans="1:6" x14ac:dyDescent="0.2">
      <c r="A11" s="10"/>
      <c r="B11" s="14">
        <v>11</v>
      </c>
      <c r="C11" s="15" t="s">
        <v>15</v>
      </c>
      <c r="D11" s="16">
        <v>3121</v>
      </c>
      <c r="E11" s="17" t="s">
        <v>20</v>
      </c>
      <c r="F11" s="18">
        <v>572269</v>
      </c>
    </row>
    <row r="12" spans="1:6" x14ac:dyDescent="0.2">
      <c r="A12" s="10"/>
      <c r="B12" s="19"/>
      <c r="C12" s="20"/>
      <c r="D12" s="21">
        <v>312</v>
      </c>
      <c r="E12" s="22" t="s">
        <v>20</v>
      </c>
      <c r="F12" s="23">
        <f t="shared" ref="F12" si="1">SUM(F11)</f>
        <v>572269</v>
      </c>
    </row>
    <row r="13" spans="1:6" x14ac:dyDescent="0.2">
      <c r="A13" s="10"/>
      <c r="B13" s="14">
        <v>11</v>
      </c>
      <c r="C13" s="15" t="s">
        <v>15</v>
      </c>
      <c r="D13" s="16">
        <v>3132</v>
      </c>
      <c r="E13" s="17" t="s">
        <v>21</v>
      </c>
      <c r="F13" s="18">
        <v>3270973</v>
      </c>
    </row>
    <row r="14" spans="1:6" x14ac:dyDescent="0.2">
      <c r="A14" s="10"/>
      <c r="B14" s="14">
        <v>11</v>
      </c>
      <c r="C14" s="15" t="s">
        <v>15</v>
      </c>
      <c r="D14" s="16">
        <v>3133</v>
      </c>
      <c r="E14" s="17" t="s">
        <v>22</v>
      </c>
      <c r="F14" s="18">
        <v>67926</v>
      </c>
    </row>
    <row r="15" spans="1:6" x14ac:dyDescent="0.2">
      <c r="A15" s="10"/>
      <c r="B15" s="19"/>
      <c r="C15" s="20"/>
      <c r="D15" s="21">
        <v>313</v>
      </c>
      <c r="E15" s="22" t="s">
        <v>23</v>
      </c>
      <c r="F15" s="23">
        <f t="shared" ref="F15" si="2">SUM(F13:F14)</f>
        <v>3338899</v>
      </c>
    </row>
    <row r="16" spans="1:6" x14ac:dyDescent="0.2">
      <c r="A16" s="10"/>
      <c r="B16" s="19"/>
      <c r="C16" s="20"/>
      <c r="D16" s="21">
        <v>31</v>
      </c>
      <c r="E16" s="22" t="s">
        <v>24</v>
      </c>
      <c r="F16" s="23">
        <f>SUM(F10+F12+F15)</f>
        <v>24694874</v>
      </c>
    </row>
    <row r="17" spans="1:6" x14ac:dyDescent="0.2">
      <c r="A17" s="10"/>
      <c r="B17" s="14">
        <v>11</v>
      </c>
      <c r="C17" s="15" t="s">
        <v>15</v>
      </c>
      <c r="D17" s="16">
        <v>3211</v>
      </c>
      <c r="E17" s="17" t="s">
        <v>25</v>
      </c>
      <c r="F17" s="18">
        <v>1490240</v>
      </c>
    </row>
    <row r="18" spans="1:6" x14ac:dyDescent="0.2">
      <c r="A18" s="10"/>
      <c r="B18" s="14">
        <v>11</v>
      </c>
      <c r="C18" s="15" t="s">
        <v>15</v>
      </c>
      <c r="D18" s="16">
        <v>3212</v>
      </c>
      <c r="E18" s="17" t="s">
        <v>26</v>
      </c>
      <c r="F18" s="18">
        <v>665836</v>
      </c>
    </row>
    <row r="19" spans="1:6" x14ac:dyDescent="0.2">
      <c r="A19" s="10"/>
      <c r="B19" s="14">
        <v>11</v>
      </c>
      <c r="C19" s="15" t="s">
        <v>15</v>
      </c>
      <c r="D19" s="16">
        <v>3213</v>
      </c>
      <c r="E19" s="17" t="s">
        <v>27</v>
      </c>
      <c r="F19" s="24">
        <v>125481</v>
      </c>
    </row>
    <row r="20" spans="1:6" x14ac:dyDescent="0.2">
      <c r="A20" s="10"/>
      <c r="B20" s="14">
        <v>11</v>
      </c>
      <c r="C20" s="15" t="s">
        <v>15</v>
      </c>
      <c r="D20" s="16">
        <v>3214</v>
      </c>
      <c r="E20" s="17" t="s">
        <v>28</v>
      </c>
      <c r="F20" s="24">
        <v>156851</v>
      </c>
    </row>
    <row r="21" spans="1:6" x14ac:dyDescent="0.2">
      <c r="A21" s="10"/>
      <c r="B21" s="19"/>
      <c r="C21" s="20"/>
      <c r="D21" s="21">
        <v>321</v>
      </c>
      <c r="E21" s="22" t="s">
        <v>29</v>
      </c>
      <c r="F21" s="23">
        <f t="shared" ref="F21" si="3">SUM(F17:F20)</f>
        <v>2438408</v>
      </c>
    </row>
    <row r="22" spans="1:6" x14ac:dyDescent="0.2">
      <c r="A22" s="10"/>
      <c r="B22" s="14">
        <v>11</v>
      </c>
      <c r="C22" s="15" t="s">
        <v>15</v>
      </c>
      <c r="D22" s="16">
        <v>3221</v>
      </c>
      <c r="E22" s="17" t="s">
        <v>30</v>
      </c>
      <c r="F22" s="18">
        <v>261418</v>
      </c>
    </row>
    <row r="23" spans="1:6" x14ac:dyDescent="0.2">
      <c r="A23" s="10"/>
      <c r="B23" s="14">
        <v>11</v>
      </c>
      <c r="C23" s="15" t="s">
        <v>15</v>
      </c>
      <c r="D23" s="16">
        <v>3223</v>
      </c>
      <c r="E23" s="17" t="s">
        <v>31</v>
      </c>
      <c r="F23" s="18">
        <v>418269</v>
      </c>
    </row>
    <row r="24" spans="1:6" x14ac:dyDescent="0.2">
      <c r="A24" s="10"/>
      <c r="B24" s="14">
        <v>11</v>
      </c>
      <c r="C24" s="15" t="s">
        <v>15</v>
      </c>
      <c r="D24" s="16">
        <v>3224</v>
      </c>
      <c r="E24" s="17" t="s">
        <v>32</v>
      </c>
      <c r="F24" s="24">
        <v>104567</v>
      </c>
    </row>
    <row r="25" spans="1:6" x14ac:dyDescent="0.2">
      <c r="A25" s="10"/>
      <c r="B25" s="14">
        <v>11</v>
      </c>
      <c r="C25" s="15" t="s">
        <v>15</v>
      </c>
      <c r="D25" s="16">
        <v>3225</v>
      </c>
      <c r="E25" s="17" t="s">
        <v>33</v>
      </c>
      <c r="F25" s="24">
        <v>104567</v>
      </c>
    </row>
    <row r="26" spans="1:6" x14ac:dyDescent="0.2">
      <c r="A26" s="10"/>
      <c r="B26" s="14">
        <v>11</v>
      </c>
      <c r="C26" s="15" t="s">
        <v>15</v>
      </c>
      <c r="D26" s="16">
        <v>3227</v>
      </c>
      <c r="E26" s="17" t="s">
        <v>34</v>
      </c>
      <c r="F26" s="24">
        <v>9411</v>
      </c>
    </row>
    <row r="27" spans="1:6" x14ac:dyDescent="0.2">
      <c r="A27" s="10"/>
      <c r="B27" s="19"/>
      <c r="C27" s="20"/>
      <c r="D27" s="21">
        <v>322</v>
      </c>
      <c r="E27" s="22" t="s">
        <v>35</v>
      </c>
      <c r="F27" s="23">
        <f>SUM(F22+F23+F24+F25+F26)</f>
        <v>898232</v>
      </c>
    </row>
    <row r="28" spans="1:6" x14ac:dyDescent="0.2">
      <c r="A28" s="10"/>
      <c r="B28" s="14">
        <v>11</v>
      </c>
      <c r="C28" s="15" t="s">
        <v>15</v>
      </c>
      <c r="D28" s="16">
        <v>3231</v>
      </c>
      <c r="E28" s="17" t="s">
        <v>36</v>
      </c>
      <c r="F28" s="18">
        <v>1186538</v>
      </c>
    </row>
    <row r="29" spans="1:6" x14ac:dyDescent="0.2">
      <c r="A29" s="10"/>
      <c r="B29" s="14">
        <v>11</v>
      </c>
      <c r="C29" s="15" t="s">
        <v>15</v>
      </c>
      <c r="D29" s="16">
        <v>3232</v>
      </c>
      <c r="E29" s="17" t="s">
        <v>37</v>
      </c>
      <c r="F29" s="18">
        <v>528222</v>
      </c>
    </row>
    <row r="30" spans="1:6" x14ac:dyDescent="0.2">
      <c r="A30" s="10"/>
      <c r="B30" s="14">
        <v>11</v>
      </c>
      <c r="C30" s="15" t="s">
        <v>15</v>
      </c>
      <c r="D30" s="16">
        <v>3233</v>
      </c>
      <c r="E30" s="17" t="s">
        <v>38</v>
      </c>
      <c r="F30" s="18">
        <v>980979</v>
      </c>
    </row>
    <row r="31" spans="1:6" x14ac:dyDescent="0.2">
      <c r="A31" s="10"/>
      <c r="B31" s="14">
        <v>11</v>
      </c>
      <c r="C31" s="15" t="s">
        <v>15</v>
      </c>
      <c r="D31" s="16">
        <v>3234</v>
      </c>
      <c r="E31" s="17" t="s">
        <v>39</v>
      </c>
      <c r="F31" s="24">
        <v>313702</v>
      </c>
    </row>
    <row r="32" spans="1:6" x14ac:dyDescent="0.2">
      <c r="A32" s="10"/>
      <c r="B32" s="14">
        <v>11</v>
      </c>
      <c r="C32" s="15" t="s">
        <v>15</v>
      </c>
      <c r="D32" s="16">
        <v>3235</v>
      </c>
      <c r="E32" s="17" t="s">
        <v>40</v>
      </c>
      <c r="F32" s="18">
        <v>1345672</v>
      </c>
    </row>
    <row r="33" spans="1:6" x14ac:dyDescent="0.2">
      <c r="A33" s="10"/>
      <c r="B33" s="14">
        <v>11</v>
      </c>
      <c r="C33" s="15" t="s">
        <v>15</v>
      </c>
      <c r="D33" s="16">
        <v>3236</v>
      </c>
      <c r="E33" s="17" t="s">
        <v>41</v>
      </c>
      <c r="F33" s="24">
        <v>209134</v>
      </c>
    </row>
    <row r="34" spans="1:6" x14ac:dyDescent="0.2">
      <c r="A34" s="10"/>
      <c r="B34" s="14">
        <v>11</v>
      </c>
      <c r="C34" s="15" t="s">
        <v>15</v>
      </c>
      <c r="D34" s="16">
        <v>3237</v>
      </c>
      <c r="E34" s="17" t="s">
        <v>42</v>
      </c>
      <c r="F34" s="24">
        <v>769254</v>
      </c>
    </row>
    <row r="35" spans="1:6" x14ac:dyDescent="0.2">
      <c r="A35" s="10"/>
      <c r="B35" s="14">
        <v>11</v>
      </c>
      <c r="C35" s="15" t="s">
        <v>15</v>
      </c>
      <c r="D35" s="16">
        <v>3239</v>
      </c>
      <c r="E35" s="17" t="s">
        <v>43</v>
      </c>
      <c r="F35" s="24">
        <v>293102</v>
      </c>
    </row>
    <row r="36" spans="1:6" x14ac:dyDescent="0.2">
      <c r="A36" s="10"/>
      <c r="B36" s="19"/>
      <c r="C36" s="20"/>
      <c r="D36" s="21">
        <v>323</v>
      </c>
      <c r="E36" s="22" t="s">
        <v>44</v>
      </c>
      <c r="F36" s="23">
        <f t="shared" ref="F36" si="4">SUM(F28:F35)</f>
        <v>5626603</v>
      </c>
    </row>
    <row r="37" spans="1:6" x14ac:dyDescent="0.2">
      <c r="A37" s="10"/>
      <c r="B37" s="14">
        <v>11</v>
      </c>
      <c r="C37" s="15" t="s">
        <v>15</v>
      </c>
      <c r="D37" s="16">
        <v>3241</v>
      </c>
      <c r="E37" s="17" t="s">
        <v>45</v>
      </c>
      <c r="F37" s="24">
        <v>52284</v>
      </c>
    </row>
    <row r="38" spans="1:6" x14ac:dyDescent="0.2">
      <c r="A38" s="10"/>
      <c r="B38" s="14"/>
      <c r="C38" s="15"/>
      <c r="D38" s="16"/>
      <c r="E38" s="17"/>
      <c r="F38" s="24">
        <v>0</v>
      </c>
    </row>
    <row r="39" spans="1:6" x14ac:dyDescent="0.2">
      <c r="A39" s="10"/>
      <c r="B39" s="25">
        <v>52</v>
      </c>
      <c r="C39" s="26" t="s">
        <v>15</v>
      </c>
      <c r="D39" s="27">
        <v>3241</v>
      </c>
      <c r="E39" s="28" t="s">
        <v>45</v>
      </c>
      <c r="F39" s="29">
        <v>143000</v>
      </c>
    </row>
    <row r="40" spans="1:6" s="30" customFormat="1" x14ac:dyDescent="0.2">
      <c r="A40" s="10"/>
      <c r="B40" s="19"/>
      <c r="C40" s="20"/>
      <c r="D40" s="21">
        <v>324</v>
      </c>
      <c r="E40" s="22" t="s">
        <v>45</v>
      </c>
      <c r="F40" s="23">
        <f t="shared" ref="F40" si="5">SUM(F37:F39)</f>
        <v>195284</v>
      </c>
    </row>
    <row r="41" spans="1:6" x14ac:dyDescent="0.2">
      <c r="A41" s="10"/>
      <c r="B41" s="31">
        <v>11</v>
      </c>
      <c r="C41" s="32" t="s">
        <v>15</v>
      </c>
      <c r="D41" s="33">
        <v>3291</v>
      </c>
      <c r="E41" s="34" t="s">
        <v>46</v>
      </c>
      <c r="F41" s="35">
        <v>4706</v>
      </c>
    </row>
    <row r="42" spans="1:6" x14ac:dyDescent="0.2">
      <c r="A42" s="10"/>
      <c r="B42" s="14">
        <v>11</v>
      </c>
      <c r="C42" s="15" t="s">
        <v>15</v>
      </c>
      <c r="D42" s="16">
        <v>3293</v>
      </c>
      <c r="E42" s="17" t="s">
        <v>47</v>
      </c>
      <c r="F42" s="24">
        <v>502530</v>
      </c>
    </row>
    <row r="43" spans="1:6" x14ac:dyDescent="0.2">
      <c r="A43" s="10"/>
      <c r="B43" s="14">
        <v>11</v>
      </c>
      <c r="C43" s="15" t="s">
        <v>15</v>
      </c>
      <c r="D43" s="16">
        <v>3294</v>
      </c>
      <c r="E43" s="17" t="s">
        <v>48</v>
      </c>
      <c r="F43" s="24">
        <v>4183</v>
      </c>
    </row>
    <row r="44" spans="1:6" x14ac:dyDescent="0.2">
      <c r="A44" s="10"/>
      <c r="B44" s="14">
        <v>11</v>
      </c>
      <c r="C44" s="15" t="s">
        <v>15</v>
      </c>
      <c r="D44" s="16">
        <v>3295</v>
      </c>
      <c r="E44" s="17" t="s">
        <v>49</v>
      </c>
      <c r="F44" s="24">
        <v>52284</v>
      </c>
    </row>
    <row r="45" spans="1:6" x14ac:dyDescent="0.2">
      <c r="A45" s="10"/>
      <c r="B45" s="14">
        <v>11</v>
      </c>
      <c r="C45" s="15" t="s">
        <v>15</v>
      </c>
      <c r="D45" s="16">
        <v>3296</v>
      </c>
      <c r="E45" s="17" t="s">
        <v>50</v>
      </c>
      <c r="F45" s="24">
        <v>20913</v>
      </c>
    </row>
    <row r="46" spans="1:6" x14ac:dyDescent="0.2">
      <c r="A46" s="10"/>
      <c r="B46" s="14">
        <v>11</v>
      </c>
      <c r="C46" s="15" t="s">
        <v>15</v>
      </c>
      <c r="D46" s="16">
        <v>3299</v>
      </c>
      <c r="E46" s="17" t="s">
        <v>51</v>
      </c>
      <c r="F46" s="24">
        <v>6274</v>
      </c>
    </row>
    <row r="47" spans="1:6" s="30" customFormat="1" x14ac:dyDescent="0.2">
      <c r="A47" s="10"/>
      <c r="B47" s="19"/>
      <c r="C47" s="20"/>
      <c r="D47" s="21">
        <v>329</v>
      </c>
      <c r="E47" s="22" t="s">
        <v>51</v>
      </c>
      <c r="F47" s="23">
        <f>SUM(F41:F46)</f>
        <v>590890</v>
      </c>
    </row>
    <row r="48" spans="1:6" s="30" customFormat="1" x14ac:dyDescent="0.2">
      <c r="A48" s="10"/>
      <c r="B48" s="19"/>
      <c r="C48" s="20"/>
      <c r="D48" s="21">
        <v>32</v>
      </c>
      <c r="E48" s="22" t="s">
        <v>52</v>
      </c>
      <c r="F48" s="23">
        <f>SUM(F21+F27+F36+F40+F47)</f>
        <v>9749417</v>
      </c>
    </row>
    <row r="49" spans="1:6" x14ac:dyDescent="0.2">
      <c r="A49" s="10"/>
      <c r="B49" s="14">
        <v>11</v>
      </c>
      <c r="C49" s="15" t="s">
        <v>15</v>
      </c>
      <c r="D49" s="16">
        <v>3431</v>
      </c>
      <c r="E49" s="17" t="s">
        <v>53</v>
      </c>
      <c r="F49" s="24">
        <v>5000</v>
      </c>
    </row>
    <row r="50" spans="1:6" x14ac:dyDescent="0.2">
      <c r="A50" s="10"/>
      <c r="B50" s="14">
        <v>11</v>
      </c>
      <c r="C50" s="15" t="s">
        <v>15</v>
      </c>
      <c r="D50" s="16">
        <v>3433</v>
      </c>
      <c r="E50" s="17" t="s">
        <v>54</v>
      </c>
      <c r="F50" s="24">
        <v>20000</v>
      </c>
    </row>
    <row r="51" spans="1:6" x14ac:dyDescent="0.2">
      <c r="A51" s="10"/>
      <c r="B51" s="14">
        <v>11</v>
      </c>
      <c r="C51" s="15" t="s">
        <v>15</v>
      </c>
      <c r="D51" s="16">
        <v>3434</v>
      </c>
      <c r="E51" s="17" t="s">
        <v>55</v>
      </c>
      <c r="F51" s="24">
        <v>1000</v>
      </c>
    </row>
    <row r="52" spans="1:6" x14ac:dyDescent="0.2">
      <c r="A52" s="10"/>
      <c r="B52" s="19"/>
      <c r="C52" s="20"/>
      <c r="D52" s="21">
        <v>343</v>
      </c>
      <c r="E52" s="22" t="s">
        <v>55</v>
      </c>
      <c r="F52" s="23">
        <f>SUM(F49+F50+F51)</f>
        <v>26000</v>
      </c>
    </row>
    <row r="53" spans="1:6" x14ac:dyDescent="0.2">
      <c r="A53" s="10"/>
      <c r="B53" s="19"/>
      <c r="C53" s="20"/>
      <c r="D53" s="21">
        <v>34</v>
      </c>
      <c r="E53" s="22" t="s">
        <v>56</v>
      </c>
      <c r="F53" s="23">
        <f>SUM(F52)</f>
        <v>26000</v>
      </c>
    </row>
    <row r="54" spans="1:6" x14ac:dyDescent="0.2">
      <c r="A54" s="10"/>
      <c r="B54" s="14">
        <v>11</v>
      </c>
      <c r="C54" s="15" t="s">
        <v>15</v>
      </c>
      <c r="D54" s="16">
        <v>3721</v>
      </c>
      <c r="E54" s="17" t="s">
        <v>57</v>
      </c>
      <c r="F54" s="24">
        <v>100000</v>
      </c>
    </row>
    <row r="55" spans="1:6" x14ac:dyDescent="0.2">
      <c r="A55" s="10"/>
      <c r="B55" s="19"/>
      <c r="C55" s="20"/>
      <c r="D55" s="21">
        <v>372</v>
      </c>
      <c r="E55" s="22" t="s">
        <v>57</v>
      </c>
      <c r="F55" s="23">
        <f t="shared" ref="F55" si="6">SUM(F54)</f>
        <v>100000</v>
      </c>
    </row>
    <row r="56" spans="1:6" x14ac:dyDescent="0.2">
      <c r="A56" s="10"/>
      <c r="B56" s="19"/>
      <c r="C56" s="20"/>
      <c r="D56" s="21">
        <v>37</v>
      </c>
      <c r="E56" s="22" t="s">
        <v>57</v>
      </c>
      <c r="F56" s="23">
        <f>SUM(F55)</f>
        <v>100000</v>
      </c>
    </row>
    <row r="57" spans="1:6" x14ac:dyDescent="0.2">
      <c r="A57" s="36"/>
      <c r="B57" s="31">
        <v>11</v>
      </c>
      <c r="C57" s="32" t="s">
        <v>15</v>
      </c>
      <c r="D57" s="33">
        <v>3834</v>
      </c>
      <c r="E57" s="34" t="s">
        <v>58</v>
      </c>
      <c r="F57" s="35">
        <v>20000</v>
      </c>
    </row>
    <row r="58" spans="1:6" x14ac:dyDescent="0.2">
      <c r="A58" s="10"/>
      <c r="B58" s="31">
        <v>11</v>
      </c>
      <c r="C58" s="32" t="s">
        <v>15</v>
      </c>
      <c r="D58" s="33">
        <v>3835</v>
      </c>
      <c r="E58" s="34" t="s">
        <v>59</v>
      </c>
      <c r="F58" s="35">
        <v>7000</v>
      </c>
    </row>
    <row r="59" spans="1:6" x14ac:dyDescent="0.2">
      <c r="A59" s="10"/>
      <c r="B59" s="19"/>
      <c r="C59" s="20"/>
      <c r="D59" s="21">
        <v>383</v>
      </c>
      <c r="E59" s="22" t="s">
        <v>60</v>
      </c>
      <c r="F59" s="23">
        <f>SUM(F58+F57)</f>
        <v>27000</v>
      </c>
    </row>
    <row r="60" spans="1:6" x14ac:dyDescent="0.2">
      <c r="A60" s="10"/>
      <c r="B60" s="19"/>
      <c r="C60" s="20"/>
      <c r="D60" s="21">
        <v>38</v>
      </c>
      <c r="E60" s="22" t="s">
        <v>61</v>
      </c>
      <c r="F60" s="23">
        <f>SUM(F59)</f>
        <v>27000</v>
      </c>
    </row>
    <row r="61" spans="1:6" x14ac:dyDescent="0.2">
      <c r="A61" s="10"/>
      <c r="B61" s="14">
        <v>11</v>
      </c>
      <c r="C61" s="15" t="s">
        <v>15</v>
      </c>
      <c r="D61" s="16">
        <v>4221</v>
      </c>
      <c r="E61" s="17" t="s">
        <v>62</v>
      </c>
      <c r="F61" s="24">
        <v>300000</v>
      </c>
    </row>
    <row r="62" spans="1:6" x14ac:dyDescent="0.2">
      <c r="A62" s="10"/>
      <c r="B62" s="14">
        <v>11</v>
      </c>
      <c r="C62" s="15" t="s">
        <v>15</v>
      </c>
      <c r="D62" s="16">
        <v>4222</v>
      </c>
      <c r="E62" s="17" t="s">
        <v>63</v>
      </c>
      <c r="F62" s="24">
        <v>50000</v>
      </c>
    </row>
    <row r="63" spans="1:6" x14ac:dyDescent="0.2">
      <c r="A63" s="10"/>
      <c r="B63" s="14">
        <v>11</v>
      </c>
      <c r="C63" s="15" t="s">
        <v>15</v>
      </c>
      <c r="D63" s="16">
        <v>4223</v>
      </c>
      <c r="E63" s="17" t="s">
        <v>64</v>
      </c>
      <c r="F63" s="24">
        <v>45000</v>
      </c>
    </row>
    <row r="64" spans="1:6" x14ac:dyDescent="0.2">
      <c r="A64" s="10"/>
      <c r="B64" s="14">
        <v>11</v>
      </c>
      <c r="C64" s="15" t="s">
        <v>15</v>
      </c>
      <c r="D64" s="16">
        <v>4227</v>
      </c>
      <c r="E64" s="17" t="s">
        <v>65</v>
      </c>
      <c r="F64" s="24">
        <v>2000</v>
      </c>
    </row>
    <row r="65" spans="1:6" s="30" customFormat="1" x14ac:dyDescent="0.2">
      <c r="A65" s="10"/>
      <c r="B65" s="19"/>
      <c r="C65" s="20"/>
      <c r="D65" s="21">
        <v>422</v>
      </c>
      <c r="E65" s="22" t="s">
        <v>66</v>
      </c>
      <c r="F65" s="23">
        <f t="shared" ref="F65" si="7">SUM(F61:F64)</f>
        <v>397000</v>
      </c>
    </row>
    <row r="66" spans="1:6" x14ac:dyDescent="0.2">
      <c r="A66" s="10"/>
      <c r="B66" s="37"/>
      <c r="C66" s="38"/>
      <c r="D66" s="21">
        <v>42</v>
      </c>
      <c r="E66" s="22" t="s">
        <v>67</v>
      </c>
      <c r="F66" s="23">
        <f>SUM(F65)</f>
        <v>397000</v>
      </c>
    </row>
    <row r="67" spans="1:6" x14ac:dyDescent="0.2">
      <c r="A67" s="10"/>
      <c r="B67" s="14">
        <v>11</v>
      </c>
      <c r="C67" s="15" t="s">
        <v>15</v>
      </c>
      <c r="D67" s="16">
        <v>4511</v>
      </c>
      <c r="E67" s="17" t="s">
        <v>68</v>
      </c>
      <c r="F67" s="24">
        <v>0</v>
      </c>
    </row>
    <row r="68" spans="1:6" x14ac:dyDescent="0.2">
      <c r="A68" s="10"/>
      <c r="B68" s="37"/>
      <c r="C68" s="38"/>
      <c r="D68" s="21">
        <v>451</v>
      </c>
      <c r="E68" s="22" t="s">
        <v>68</v>
      </c>
      <c r="F68" s="39">
        <f t="shared" ref="F68" si="8">SUM(F67)</f>
        <v>0</v>
      </c>
    </row>
    <row r="69" spans="1:6" x14ac:dyDescent="0.2">
      <c r="A69" s="10"/>
      <c r="B69" s="37"/>
      <c r="C69" s="38"/>
      <c r="D69" s="21">
        <v>45</v>
      </c>
      <c r="E69" s="22" t="s">
        <v>69</v>
      </c>
      <c r="F69" s="23">
        <f>SUM(F68)</f>
        <v>0</v>
      </c>
    </row>
    <row r="70" spans="1:6" x14ac:dyDescent="0.2">
      <c r="A70" s="10" t="s">
        <v>14</v>
      </c>
      <c r="B70" s="40" t="s">
        <v>70</v>
      </c>
      <c r="C70" s="40"/>
      <c r="D70" s="40"/>
      <c r="E70" s="12" t="s">
        <v>71</v>
      </c>
      <c r="F70" s="13">
        <f>SUM(F72+F76+F78+F81)</f>
        <v>977905</v>
      </c>
    </row>
    <row r="71" spans="1:6" x14ac:dyDescent="0.2">
      <c r="A71" s="10"/>
      <c r="B71" s="14">
        <v>11</v>
      </c>
      <c r="C71" s="15" t="s">
        <v>15</v>
      </c>
      <c r="D71" s="16">
        <v>3225</v>
      </c>
      <c r="E71" s="17" t="s">
        <v>33</v>
      </c>
      <c r="F71" s="24">
        <v>50000</v>
      </c>
    </row>
    <row r="72" spans="1:6" x14ac:dyDescent="0.2">
      <c r="A72" s="10"/>
      <c r="B72" s="19"/>
      <c r="C72" s="20"/>
      <c r="D72" s="21">
        <v>322</v>
      </c>
      <c r="E72" s="22" t="s">
        <v>72</v>
      </c>
      <c r="F72" s="23">
        <f>SUM(F71)</f>
        <v>50000</v>
      </c>
    </row>
    <row r="73" spans="1:6" x14ac:dyDescent="0.2">
      <c r="A73" s="10"/>
      <c r="B73" s="14">
        <v>11</v>
      </c>
      <c r="C73" s="15" t="s">
        <v>15</v>
      </c>
      <c r="D73" s="16">
        <v>3232</v>
      </c>
      <c r="E73" s="17" t="s">
        <v>73</v>
      </c>
      <c r="F73" s="24">
        <v>250000</v>
      </c>
    </row>
    <row r="74" spans="1:6" x14ac:dyDescent="0.2">
      <c r="A74" s="10"/>
      <c r="B74" s="14">
        <v>11</v>
      </c>
      <c r="C74" s="15" t="s">
        <v>15</v>
      </c>
      <c r="D74" s="16">
        <v>3235</v>
      </c>
      <c r="E74" s="17" t="s">
        <v>40</v>
      </c>
      <c r="F74" s="24">
        <v>607905</v>
      </c>
    </row>
    <row r="75" spans="1:6" x14ac:dyDescent="0.2">
      <c r="A75" s="10"/>
      <c r="B75" s="14">
        <v>11</v>
      </c>
      <c r="C75" s="15" t="s">
        <v>15</v>
      </c>
      <c r="D75" s="16">
        <v>3239</v>
      </c>
      <c r="E75" s="17" t="s">
        <v>43</v>
      </c>
      <c r="F75" s="24">
        <v>20000</v>
      </c>
    </row>
    <row r="76" spans="1:6" s="30" customFormat="1" x14ac:dyDescent="0.2">
      <c r="A76" s="10"/>
      <c r="B76" s="19"/>
      <c r="C76" s="20"/>
      <c r="D76" s="21">
        <v>323</v>
      </c>
      <c r="E76" s="22" t="s">
        <v>44</v>
      </c>
      <c r="F76" s="23">
        <f>SUM(F73:F75)</f>
        <v>877905</v>
      </c>
    </row>
    <row r="77" spans="1:6" x14ac:dyDescent="0.2">
      <c r="A77" s="10"/>
      <c r="B77" s="14">
        <v>11</v>
      </c>
      <c r="C77" s="15" t="s">
        <v>15</v>
      </c>
      <c r="D77" s="16">
        <v>3292</v>
      </c>
      <c r="E77" s="17" t="s">
        <v>74</v>
      </c>
      <c r="F77" s="24">
        <v>50000</v>
      </c>
    </row>
    <row r="78" spans="1:6" s="30" customFormat="1" x14ac:dyDescent="0.2">
      <c r="A78" s="10"/>
      <c r="B78" s="19"/>
      <c r="C78" s="20"/>
      <c r="D78" s="21">
        <v>329</v>
      </c>
      <c r="E78" s="22" t="s">
        <v>51</v>
      </c>
      <c r="F78" s="23">
        <f t="shared" ref="F78" si="9">SUM(F77)</f>
        <v>50000</v>
      </c>
    </row>
    <row r="79" spans="1:6" x14ac:dyDescent="0.2">
      <c r="A79" s="10"/>
      <c r="B79" s="37"/>
      <c r="C79" s="38"/>
      <c r="D79" s="21">
        <v>32</v>
      </c>
      <c r="E79" s="22" t="s">
        <v>52</v>
      </c>
      <c r="F79" s="23">
        <f>SUM(F76+F78+F72)</f>
        <v>977905</v>
      </c>
    </row>
    <row r="80" spans="1:6" x14ac:dyDescent="0.2">
      <c r="A80" s="10"/>
      <c r="B80" s="14">
        <v>11</v>
      </c>
      <c r="C80" s="15" t="s">
        <v>15</v>
      </c>
      <c r="D80" s="16">
        <v>4531</v>
      </c>
      <c r="E80" s="17" t="s">
        <v>75</v>
      </c>
      <c r="F80" s="24"/>
    </row>
    <row r="81" spans="1:6" x14ac:dyDescent="0.2">
      <c r="A81" s="10"/>
      <c r="B81" s="37"/>
      <c r="C81" s="38"/>
      <c r="D81" s="21">
        <v>453</v>
      </c>
      <c r="E81" s="22" t="s">
        <v>75</v>
      </c>
      <c r="F81" s="39">
        <f t="shared" ref="F81" si="10">SUM(F80)</f>
        <v>0</v>
      </c>
    </row>
    <row r="82" spans="1:6" x14ac:dyDescent="0.2">
      <c r="A82" s="10"/>
      <c r="B82" s="37"/>
      <c r="C82" s="38"/>
      <c r="D82" s="21">
        <v>45</v>
      </c>
      <c r="E82" s="22" t="s">
        <v>69</v>
      </c>
      <c r="F82" s="39"/>
    </row>
    <row r="83" spans="1:6" x14ac:dyDescent="0.2">
      <c r="A83" s="10" t="s">
        <v>14</v>
      </c>
      <c r="B83" s="40" t="s">
        <v>76</v>
      </c>
      <c r="C83" s="40"/>
      <c r="D83" s="40"/>
      <c r="E83" s="12" t="s">
        <v>77</v>
      </c>
      <c r="F83" s="13">
        <f>SUM(F85+F88+F91+F94+F96)</f>
        <v>2195000</v>
      </c>
    </row>
    <row r="84" spans="1:6" x14ac:dyDescent="0.2">
      <c r="A84" s="10"/>
      <c r="B84" s="14">
        <v>11</v>
      </c>
      <c r="C84" s="15" t="s">
        <v>15</v>
      </c>
      <c r="D84" s="16">
        <v>3224</v>
      </c>
      <c r="E84" s="17" t="s">
        <v>32</v>
      </c>
      <c r="F84" s="24">
        <v>10000</v>
      </c>
    </row>
    <row r="85" spans="1:6" s="30" customFormat="1" x14ac:dyDescent="0.2">
      <c r="A85" s="10"/>
      <c r="B85" s="19"/>
      <c r="C85" s="20"/>
      <c r="D85" s="21">
        <v>322</v>
      </c>
      <c r="E85" s="22" t="s">
        <v>35</v>
      </c>
      <c r="F85" s="23">
        <f t="shared" ref="F85" si="11">SUM(F84)</f>
        <v>10000</v>
      </c>
    </row>
    <row r="86" spans="1:6" x14ac:dyDescent="0.2">
      <c r="A86" s="10"/>
      <c r="B86" s="14">
        <v>11</v>
      </c>
      <c r="C86" s="15" t="s">
        <v>15</v>
      </c>
      <c r="D86" s="16">
        <v>3232</v>
      </c>
      <c r="E86" s="17" t="s">
        <v>73</v>
      </c>
      <c r="F86" s="24">
        <v>20000</v>
      </c>
    </row>
    <row r="87" spans="1:6" x14ac:dyDescent="0.2">
      <c r="A87" s="10"/>
      <c r="B87" s="14">
        <v>11</v>
      </c>
      <c r="C87" s="15" t="s">
        <v>15</v>
      </c>
      <c r="D87" s="16">
        <v>3238</v>
      </c>
      <c r="E87" s="17" t="s">
        <v>78</v>
      </c>
      <c r="F87" s="24">
        <v>1630000</v>
      </c>
    </row>
    <row r="88" spans="1:6" s="30" customFormat="1" x14ac:dyDescent="0.2">
      <c r="A88" s="10"/>
      <c r="B88" s="19"/>
      <c r="C88" s="20"/>
      <c r="D88" s="21">
        <v>323</v>
      </c>
      <c r="E88" s="22" t="s">
        <v>44</v>
      </c>
      <c r="F88" s="23">
        <f t="shared" ref="F88" si="12">SUM(F86:F87)</f>
        <v>1650000</v>
      </c>
    </row>
    <row r="89" spans="1:6" x14ac:dyDescent="0.2">
      <c r="A89" s="10"/>
      <c r="B89" s="19"/>
      <c r="C89" s="20"/>
      <c r="D89" s="21">
        <v>32</v>
      </c>
      <c r="E89" s="22" t="s">
        <v>52</v>
      </c>
      <c r="F89" s="23">
        <f>SUM(F85+F88)</f>
        <v>1660000</v>
      </c>
    </row>
    <row r="90" spans="1:6" x14ac:dyDescent="0.2">
      <c r="A90" s="10"/>
      <c r="B90" s="14">
        <v>11</v>
      </c>
      <c r="C90" s="15" t="s">
        <v>15</v>
      </c>
      <c r="D90" s="16">
        <v>4123</v>
      </c>
      <c r="E90" s="17" t="s">
        <v>79</v>
      </c>
      <c r="F90" s="24">
        <v>0</v>
      </c>
    </row>
    <row r="91" spans="1:6" s="30" customFormat="1" x14ac:dyDescent="0.2">
      <c r="A91" s="10"/>
      <c r="B91" s="19"/>
      <c r="C91" s="20"/>
      <c r="D91" s="21">
        <v>412</v>
      </c>
      <c r="E91" s="22" t="s">
        <v>80</v>
      </c>
      <c r="F91" s="23">
        <f t="shared" ref="F91" si="13">SUM(F90)</f>
        <v>0</v>
      </c>
    </row>
    <row r="92" spans="1:6" x14ac:dyDescent="0.2">
      <c r="A92" s="10"/>
      <c r="B92" s="37"/>
      <c r="C92" s="38"/>
      <c r="D92" s="21">
        <v>41</v>
      </c>
      <c r="E92" s="22" t="s">
        <v>81</v>
      </c>
      <c r="F92" s="23">
        <f>SUM(F91)</f>
        <v>0</v>
      </c>
    </row>
    <row r="93" spans="1:6" x14ac:dyDescent="0.2">
      <c r="A93" s="10"/>
      <c r="B93" s="14">
        <v>11</v>
      </c>
      <c r="C93" s="15" t="s">
        <v>15</v>
      </c>
      <c r="D93" s="16">
        <v>4221</v>
      </c>
      <c r="E93" s="17" t="s">
        <v>62</v>
      </c>
      <c r="F93" s="24">
        <v>535000</v>
      </c>
    </row>
    <row r="94" spans="1:6" s="30" customFormat="1" x14ac:dyDescent="0.2">
      <c r="A94" s="10"/>
      <c r="B94" s="19"/>
      <c r="C94" s="20"/>
      <c r="D94" s="21">
        <v>422</v>
      </c>
      <c r="E94" s="22" t="s">
        <v>66</v>
      </c>
      <c r="F94" s="23">
        <f>SUM(F93)</f>
        <v>535000</v>
      </c>
    </row>
    <row r="95" spans="1:6" x14ac:dyDescent="0.2">
      <c r="A95" s="10"/>
      <c r="B95" s="14">
        <v>11</v>
      </c>
      <c r="C95" s="15" t="s">
        <v>15</v>
      </c>
      <c r="D95" s="16">
        <v>4262</v>
      </c>
      <c r="E95" s="17" t="s">
        <v>82</v>
      </c>
      <c r="F95" s="24"/>
    </row>
    <row r="96" spans="1:6" s="30" customFormat="1" x14ac:dyDescent="0.2">
      <c r="A96" s="10"/>
      <c r="B96" s="19"/>
      <c r="C96" s="20"/>
      <c r="D96" s="21">
        <v>426</v>
      </c>
      <c r="E96" s="22" t="s">
        <v>83</v>
      </c>
      <c r="F96" s="23">
        <f>SUM(F95)</f>
        <v>0</v>
      </c>
    </row>
    <row r="97" spans="1:6" x14ac:dyDescent="0.2">
      <c r="A97" s="10"/>
      <c r="B97" s="37"/>
      <c r="C97" s="38"/>
      <c r="D97" s="21">
        <v>42</v>
      </c>
      <c r="E97" s="22" t="s">
        <v>67</v>
      </c>
      <c r="F97" s="23">
        <f>F96+F94</f>
        <v>535000</v>
      </c>
    </row>
    <row r="98" spans="1:6" x14ac:dyDescent="0.2">
      <c r="A98" s="10" t="s">
        <v>14</v>
      </c>
      <c r="B98" s="40" t="s">
        <v>84</v>
      </c>
      <c r="C98" s="40"/>
      <c r="D98" s="40"/>
      <c r="E98" s="12" t="s">
        <v>85</v>
      </c>
      <c r="F98" s="13">
        <f>SUM(F101)</f>
        <v>1413000</v>
      </c>
    </row>
    <row r="99" spans="1:6" x14ac:dyDescent="0.2">
      <c r="A99" s="10"/>
      <c r="B99" s="14">
        <v>11</v>
      </c>
      <c r="C99" s="15" t="s">
        <v>15</v>
      </c>
      <c r="D99" s="16">
        <v>4126</v>
      </c>
      <c r="E99" s="17" t="s">
        <v>86</v>
      </c>
      <c r="F99" s="24">
        <v>1112500</v>
      </c>
    </row>
    <row r="100" spans="1:6" x14ac:dyDescent="0.2">
      <c r="A100" s="10"/>
      <c r="B100" s="14">
        <v>11</v>
      </c>
      <c r="C100" s="15" t="s">
        <v>15</v>
      </c>
      <c r="D100" s="16">
        <v>3237</v>
      </c>
      <c r="E100" s="17" t="s">
        <v>42</v>
      </c>
      <c r="F100" s="24">
        <v>300500</v>
      </c>
    </row>
    <row r="101" spans="1:6" s="30" customFormat="1" x14ac:dyDescent="0.2">
      <c r="A101" s="10"/>
      <c r="B101" s="19"/>
      <c r="C101" s="20"/>
      <c r="D101" s="21">
        <v>412</v>
      </c>
      <c r="E101" s="22" t="s">
        <v>66</v>
      </c>
      <c r="F101" s="23">
        <f>SUM(F99+F100)</f>
        <v>1413000</v>
      </c>
    </row>
    <row r="102" spans="1:6" s="30" customFormat="1" x14ac:dyDescent="0.2">
      <c r="A102" s="10"/>
      <c r="B102" s="19"/>
      <c r="C102" s="20"/>
      <c r="D102" s="21">
        <v>41</v>
      </c>
      <c r="E102" s="22" t="s">
        <v>81</v>
      </c>
      <c r="F102" s="23">
        <f>SUM(F101)</f>
        <v>1413000</v>
      </c>
    </row>
    <row r="103" spans="1:6" x14ac:dyDescent="0.2">
      <c r="A103" s="10" t="s">
        <v>14</v>
      </c>
      <c r="B103" s="41" t="s">
        <v>88</v>
      </c>
      <c r="C103" s="41"/>
      <c r="D103" s="41"/>
      <c r="E103" s="12" t="s">
        <v>89</v>
      </c>
      <c r="F103" s="13">
        <f>SUM(F105+F113+F117+F119)</f>
        <v>2405000</v>
      </c>
    </row>
    <row r="104" spans="1:6" x14ac:dyDescent="0.2">
      <c r="A104" s="10"/>
      <c r="B104" s="14">
        <v>11</v>
      </c>
      <c r="C104" s="15" t="s">
        <v>15</v>
      </c>
      <c r="D104" s="16">
        <v>3211</v>
      </c>
      <c r="E104" s="17" t="s">
        <v>25</v>
      </c>
      <c r="F104" s="24">
        <v>250000</v>
      </c>
    </row>
    <row r="105" spans="1:6" x14ac:dyDescent="0.2">
      <c r="A105" s="10"/>
      <c r="B105" s="19"/>
      <c r="C105" s="20"/>
      <c r="D105" s="21">
        <v>321</v>
      </c>
      <c r="E105" s="22" t="s">
        <v>29</v>
      </c>
      <c r="F105" s="23">
        <f t="shared" ref="F105" si="14">SUM(F104)</f>
        <v>250000</v>
      </c>
    </row>
    <row r="106" spans="1:6" x14ac:dyDescent="0.2">
      <c r="A106" s="10"/>
      <c r="B106" s="14">
        <v>11</v>
      </c>
      <c r="C106" s="15" t="s">
        <v>15</v>
      </c>
      <c r="D106" s="16">
        <v>3231</v>
      </c>
      <c r="E106" s="17" t="s">
        <v>90</v>
      </c>
      <c r="F106" s="24">
        <v>150000</v>
      </c>
    </row>
    <row r="107" spans="1:6" x14ac:dyDescent="0.2">
      <c r="A107" s="10"/>
      <c r="B107" s="14">
        <v>11</v>
      </c>
      <c r="C107" s="15" t="s">
        <v>15</v>
      </c>
      <c r="D107" s="16">
        <v>3213</v>
      </c>
      <c r="E107" s="17" t="s">
        <v>27</v>
      </c>
      <c r="F107" s="24">
        <v>0</v>
      </c>
    </row>
    <row r="108" spans="1:6" x14ac:dyDescent="0.2">
      <c r="A108" s="10"/>
      <c r="B108" s="14">
        <v>11</v>
      </c>
      <c r="C108" s="15" t="s">
        <v>15</v>
      </c>
      <c r="D108" s="16">
        <v>3214</v>
      </c>
      <c r="E108" s="17" t="s">
        <v>91</v>
      </c>
      <c r="F108" s="24">
        <v>0</v>
      </c>
    </row>
    <row r="109" spans="1:6" x14ac:dyDescent="0.2">
      <c r="A109" s="10"/>
      <c r="B109" s="14">
        <v>11</v>
      </c>
      <c r="C109" s="15" t="s">
        <v>15</v>
      </c>
      <c r="D109" s="16">
        <v>3233</v>
      </c>
      <c r="E109" s="17" t="s">
        <v>38</v>
      </c>
      <c r="F109" s="24">
        <v>0</v>
      </c>
    </row>
    <row r="110" spans="1:6" x14ac:dyDescent="0.2">
      <c r="A110" s="10"/>
      <c r="B110" s="14">
        <v>11</v>
      </c>
      <c r="C110" s="15" t="s">
        <v>15</v>
      </c>
      <c r="D110" s="16">
        <v>3237</v>
      </c>
      <c r="E110" s="17" t="s">
        <v>42</v>
      </c>
      <c r="F110" s="24">
        <v>350000</v>
      </c>
    </row>
    <row r="111" spans="1:6" x14ac:dyDescent="0.2">
      <c r="A111" s="10"/>
      <c r="B111" s="14">
        <v>11</v>
      </c>
      <c r="C111" s="15" t="s">
        <v>15</v>
      </c>
      <c r="D111" s="16">
        <v>3235</v>
      </c>
      <c r="E111" s="17" t="s">
        <v>40</v>
      </c>
      <c r="F111" s="24">
        <v>50000</v>
      </c>
    </row>
    <row r="112" spans="1:6" x14ac:dyDescent="0.2">
      <c r="A112" s="10"/>
      <c r="B112" s="14">
        <v>11</v>
      </c>
      <c r="C112" s="15" t="s">
        <v>15</v>
      </c>
      <c r="D112" s="16">
        <v>3239</v>
      </c>
      <c r="E112" s="17" t="s">
        <v>43</v>
      </c>
      <c r="F112" s="24">
        <v>70000</v>
      </c>
    </row>
    <row r="113" spans="1:6" x14ac:dyDescent="0.2">
      <c r="A113" s="10"/>
      <c r="B113" s="19"/>
      <c r="C113" s="20"/>
      <c r="D113" s="21">
        <v>323</v>
      </c>
      <c r="E113" s="22" t="s">
        <v>44</v>
      </c>
      <c r="F113" s="23">
        <f>SUM(F106:F112)</f>
        <v>620000</v>
      </c>
    </row>
    <row r="114" spans="1:6" x14ac:dyDescent="0.2">
      <c r="A114" s="10"/>
      <c r="B114" s="14">
        <v>11</v>
      </c>
      <c r="C114" s="15" t="s">
        <v>15</v>
      </c>
      <c r="D114" s="16">
        <v>3293</v>
      </c>
      <c r="E114" s="17" t="s">
        <v>47</v>
      </c>
      <c r="F114" s="24">
        <v>235000</v>
      </c>
    </row>
    <row r="115" spans="1:6" x14ac:dyDescent="0.2">
      <c r="A115" s="10"/>
      <c r="B115" s="14">
        <v>11</v>
      </c>
      <c r="C115" s="15" t="s">
        <v>15</v>
      </c>
      <c r="D115" s="16">
        <v>3294</v>
      </c>
      <c r="E115" s="17" t="s">
        <v>48</v>
      </c>
      <c r="F115" s="24">
        <v>1140000</v>
      </c>
    </row>
    <row r="116" spans="1:6" x14ac:dyDescent="0.2">
      <c r="A116" s="10"/>
      <c r="B116" s="14">
        <v>11</v>
      </c>
      <c r="C116" s="15" t="s">
        <v>15</v>
      </c>
      <c r="D116" s="16">
        <v>3299</v>
      </c>
      <c r="E116" s="17" t="s">
        <v>51</v>
      </c>
      <c r="F116" s="24">
        <v>10000</v>
      </c>
    </row>
    <row r="117" spans="1:6" x14ac:dyDescent="0.2">
      <c r="A117" s="10"/>
      <c r="B117" s="19"/>
      <c r="C117" s="20"/>
      <c r="D117" s="21">
        <v>329</v>
      </c>
      <c r="E117" s="22" t="s">
        <v>51</v>
      </c>
      <c r="F117" s="23">
        <f>SUM(F114:F116)</f>
        <v>1385000</v>
      </c>
    </row>
    <row r="118" spans="1:6" x14ac:dyDescent="0.2">
      <c r="A118" s="10"/>
      <c r="B118" s="14">
        <v>11</v>
      </c>
      <c r="C118" s="15" t="s">
        <v>15</v>
      </c>
      <c r="D118" s="16">
        <v>3241</v>
      </c>
      <c r="E118" s="17" t="s">
        <v>45</v>
      </c>
      <c r="F118" s="24">
        <v>150000</v>
      </c>
    </row>
    <row r="119" spans="1:6" x14ac:dyDescent="0.2">
      <c r="A119" s="10"/>
      <c r="B119" s="19"/>
      <c r="C119" s="20"/>
      <c r="D119" s="21">
        <v>324</v>
      </c>
      <c r="E119" s="22" t="s">
        <v>45</v>
      </c>
      <c r="F119" s="23">
        <f t="shared" ref="F119" si="15">SUM(F118)</f>
        <v>150000</v>
      </c>
    </row>
    <row r="120" spans="1:6" x14ac:dyDescent="0.2">
      <c r="A120" s="10"/>
      <c r="B120" s="19"/>
      <c r="C120" s="20"/>
      <c r="D120" s="21">
        <v>32</v>
      </c>
      <c r="E120" s="22" t="s">
        <v>52</v>
      </c>
      <c r="F120" s="23">
        <f>F119+F117+F113+F105</f>
        <v>2405000</v>
      </c>
    </row>
    <row r="121" spans="1:6" x14ac:dyDescent="0.2">
      <c r="A121" s="10"/>
      <c r="B121" s="42">
        <v>52</v>
      </c>
      <c r="C121" s="43" t="s">
        <v>15</v>
      </c>
      <c r="D121" s="44">
        <v>3239</v>
      </c>
      <c r="E121" s="45" t="s">
        <v>43</v>
      </c>
      <c r="F121" s="46">
        <v>33763</v>
      </c>
    </row>
    <row r="122" spans="1:6" ht="25.5" x14ac:dyDescent="0.2">
      <c r="A122" s="10" t="s">
        <v>14</v>
      </c>
      <c r="B122" s="41" t="s">
        <v>92</v>
      </c>
      <c r="C122" s="41"/>
      <c r="D122" s="41"/>
      <c r="E122" s="47" t="s">
        <v>93</v>
      </c>
      <c r="F122" s="13">
        <f>SUM(F127+F124)</f>
        <v>1750000</v>
      </c>
    </row>
    <row r="123" spans="1:6" ht="25.5" x14ac:dyDescent="0.2">
      <c r="A123" s="10"/>
      <c r="B123" s="33">
        <v>11</v>
      </c>
      <c r="C123" s="33">
        <v>473</v>
      </c>
      <c r="D123" s="33">
        <v>3691</v>
      </c>
      <c r="E123" s="17" t="s">
        <v>87</v>
      </c>
      <c r="F123" s="35">
        <v>250000</v>
      </c>
    </row>
    <row r="124" spans="1:6" s="30" customFormat="1" x14ac:dyDescent="0.2">
      <c r="A124" s="10"/>
      <c r="B124" s="21"/>
      <c r="C124" s="21"/>
      <c r="D124" s="21">
        <v>369</v>
      </c>
      <c r="E124" s="22" t="s">
        <v>94</v>
      </c>
      <c r="F124" s="23">
        <f t="shared" ref="F124:F125" si="16">SUM(F123)</f>
        <v>250000</v>
      </c>
    </row>
    <row r="125" spans="1:6" x14ac:dyDescent="0.2">
      <c r="A125" s="10"/>
      <c r="B125" s="21"/>
      <c r="C125" s="21"/>
      <c r="D125" s="21">
        <v>36</v>
      </c>
      <c r="E125" s="22" t="s">
        <v>95</v>
      </c>
      <c r="F125" s="23">
        <f t="shared" si="16"/>
        <v>250000</v>
      </c>
    </row>
    <row r="126" spans="1:6" x14ac:dyDescent="0.2">
      <c r="A126" s="10"/>
      <c r="B126" s="14">
        <v>11</v>
      </c>
      <c r="C126" s="15" t="s">
        <v>15</v>
      </c>
      <c r="D126" s="16">
        <v>3811</v>
      </c>
      <c r="E126" s="17" t="s">
        <v>96</v>
      </c>
      <c r="F126" s="24">
        <v>1500000</v>
      </c>
    </row>
    <row r="127" spans="1:6" x14ac:dyDescent="0.2">
      <c r="A127" s="10"/>
      <c r="B127" s="37"/>
      <c r="C127" s="38"/>
      <c r="D127" s="21">
        <v>381</v>
      </c>
      <c r="E127" s="22" t="s">
        <v>97</v>
      </c>
      <c r="F127" s="48">
        <f t="shared" ref="F127" si="17">SUM(F126)</f>
        <v>1500000</v>
      </c>
    </row>
    <row r="128" spans="1:6" x14ac:dyDescent="0.2">
      <c r="A128" s="10"/>
      <c r="B128" s="37"/>
      <c r="C128" s="38"/>
      <c r="D128" s="21">
        <v>38</v>
      </c>
      <c r="E128" s="22" t="s">
        <v>98</v>
      </c>
      <c r="F128" s="49">
        <f>SUM(F127)</f>
        <v>1500000</v>
      </c>
    </row>
    <row r="129" spans="1:6" ht="25.5" x14ac:dyDescent="0.2">
      <c r="A129" s="10" t="s">
        <v>14</v>
      </c>
      <c r="B129" s="41" t="s">
        <v>99</v>
      </c>
      <c r="C129" s="41"/>
      <c r="D129" s="41"/>
      <c r="E129" s="47" t="s">
        <v>100</v>
      </c>
      <c r="F129" s="13">
        <f>SUM(F131+F133+F135+F138+F140+F143+F146)</f>
        <v>8387000</v>
      </c>
    </row>
    <row r="130" spans="1:6" x14ac:dyDescent="0.2">
      <c r="A130" s="50"/>
      <c r="B130" s="33">
        <v>11</v>
      </c>
      <c r="C130" s="33">
        <v>473</v>
      </c>
      <c r="D130" s="33">
        <v>3233</v>
      </c>
      <c r="E130" s="34" t="s">
        <v>38</v>
      </c>
      <c r="F130" s="35">
        <v>0</v>
      </c>
    </row>
    <row r="131" spans="1:6" x14ac:dyDescent="0.2">
      <c r="A131" s="10"/>
      <c r="B131" s="21"/>
      <c r="C131" s="21"/>
      <c r="D131" s="21">
        <v>323</v>
      </c>
      <c r="E131" s="22"/>
      <c r="F131" s="23">
        <f>SUM(F130)</f>
        <v>0</v>
      </c>
    </row>
    <row r="132" spans="1:6" x14ac:dyDescent="0.2">
      <c r="A132" s="10"/>
      <c r="B132" s="14">
        <v>11</v>
      </c>
      <c r="C132" s="15" t="s">
        <v>15</v>
      </c>
      <c r="D132" s="16">
        <v>3512</v>
      </c>
      <c r="E132" s="17" t="s">
        <v>101</v>
      </c>
      <c r="F132" s="24"/>
    </row>
    <row r="133" spans="1:6" x14ac:dyDescent="0.2">
      <c r="A133" s="10"/>
      <c r="B133" s="37"/>
      <c r="C133" s="38"/>
      <c r="D133" s="21">
        <v>351</v>
      </c>
      <c r="E133" s="22" t="s">
        <v>101</v>
      </c>
      <c r="F133" s="39">
        <f t="shared" ref="F133" si="18">SUM(F132)</f>
        <v>0</v>
      </c>
    </row>
    <row r="134" spans="1:6" x14ac:dyDescent="0.2">
      <c r="A134" s="51"/>
      <c r="B134" s="31">
        <v>11</v>
      </c>
      <c r="C134" s="32" t="s">
        <v>15</v>
      </c>
      <c r="D134" s="33">
        <v>3241</v>
      </c>
      <c r="E134" s="34" t="s">
        <v>102</v>
      </c>
      <c r="F134" s="52">
        <v>45000</v>
      </c>
    </row>
    <row r="135" spans="1:6" s="30" customFormat="1" x14ac:dyDescent="0.2">
      <c r="A135" s="10"/>
      <c r="B135" s="19"/>
      <c r="C135" s="20"/>
      <c r="D135" s="21">
        <v>3241</v>
      </c>
      <c r="E135" s="22" t="s">
        <v>102</v>
      </c>
      <c r="F135" s="23">
        <f t="shared" ref="F135:F136" si="19">SUM(F134)</f>
        <v>45000</v>
      </c>
    </row>
    <row r="136" spans="1:6" x14ac:dyDescent="0.2">
      <c r="A136" s="10"/>
      <c r="B136" s="37"/>
      <c r="C136" s="38"/>
      <c r="D136" s="21">
        <v>32</v>
      </c>
      <c r="E136" s="22" t="s">
        <v>52</v>
      </c>
      <c r="F136" s="23">
        <f t="shared" si="19"/>
        <v>45000</v>
      </c>
    </row>
    <row r="137" spans="1:6" x14ac:dyDescent="0.2">
      <c r="A137" s="36"/>
      <c r="B137" s="31">
        <v>11</v>
      </c>
      <c r="C137" s="32" t="s">
        <v>15</v>
      </c>
      <c r="D137" s="33">
        <v>3661</v>
      </c>
      <c r="E137" s="34" t="s">
        <v>103</v>
      </c>
      <c r="F137" s="52">
        <v>442000</v>
      </c>
    </row>
    <row r="138" spans="1:6" s="30" customFormat="1" ht="25.5" x14ac:dyDescent="0.2">
      <c r="A138" s="10"/>
      <c r="B138" s="19"/>
      <c r="C138" s="20"/>
      <c r="D138" s="21">
        <v>366</v>
      </c>
      <c r="E138" s="22" t="s">
        <v>103</v>
      </c>
      <c r="F138" s="23">
        <f>SUM(F137)</f>
        <v>442000</v>
      </c>
    </row>
    <row r="139" spans="1:6" x14ac:dyDescent="0.2">
      <c r="A139" s="10"/>
      <c r="B139" s="14">
        <v>11</v>
      </c>
      <c r="C139" s="15" t="s">
        <v>15</v>
      </c>
      <c r="D139" s="16">
        <v>3631</v>
      </c>
      <c r="E139" s="17" t="s">
        <v>104</v>
      </c>
      <c r="F139" s="53">
        <v>1500000</v>
      </c>
    </row>
    <row r="140" spans="1:6" s="30" customFormat="1" x14ac:dyDescent="0.2">
      <c r="A140" s="10"/>
      <c r="B140" s="19"/>
      <c r="C140" s="20"/>
      <c r="D140" s="21">
        <v>363</v>
      </c>
      <c r="E140" s="22" t="s">
        <v>104</v>
      </c>
      <c r="F140" s="23">
        <f t="shared" ref="F140" si="20">SUM(F139)</f>
        <v>1500000</v>
      </c>
    </row>
    <row r="141" spans="1:6" x14ac:dyDescent="0.2">
      <c r="A141" s="10"/>
      <c r="B141" s="37"/>
      <c r="C141" s="38"/>
      <c r="D141" s="21">
        <v>36</v>
      </c>
      <c r="E141" s="22" t="s">
        <v>105</v>
      </c>
      <c r="F141" s="23">
        <f>SUM(F138+F140)</f>
        <v>1942000</v>
      </c>
    </row>
    <row r="142" spans="1:6" x14ac:dyDescent="0.2">
      <c r="A142" s="10"/>
      <c r="B142" s="14">
        <v>11</v>
      </c>
      <c r="C142" s="15" t="s">
        <v>15</v>
      </c>
      <c r="D142" s="16">
        <v>3721</v>
      </c>
      <c r="E142" s="17" t="s">
        <v>57</v>
      </c>
      <c r="F142" s="53">
        <v>4700000</v>
      </c>
    </row>
    <row r="143" spans="1:6" x14ac:dyDescent="0.2">
      <c r="A143" s="10"/>
      <c r="B143" s="19"/>
      <c r="C143" s="20"/>
      <c r="D143" s="21">
        <v>372</v>
      </c>
      <c r="E143" s="22" t="s">
        <v>57</v>
      </c>
      <c r="F143" s="23">
        <f t="shared" ref="F143" si="21">SUM(F142)</f>
        <v>4700000</v>
      </c>
    </row>
    <row r="144" spans="1:6" x14ac:dyDescent="0.2">
      <c r="A144" s="10"/>
      <c r="B144" s="19"/>
      <c r="C144" s="20"/>
      <c r="D144" s="21">
        <v>37</v>
      </c>
      <c r="E144" s="22" t="s">
        <v>57</v>
      </c>
      <c r="F144" s="23">
        <f>SUM(F143)</f>
        <v>4700000</v>
      </c>
    </row>
    <row r="145" spans="1:6" x14ac:dyDescent="0.2">
      <c r="A145" s="10"/>
      <c r="B145" s="14">
        <v>11</v>
      </c>
      <c r="C145" s="15" t="s">
        <v>15</v>
      </c>
      <c r="D145" s="16">
        <v>3811</v>
      </c>
      <c r="E145" s="17" t="s">
        <v>96</v>
      </c>
      <c r="F145" s="53">
        <v>1700000</v>
      </c>
    </row>
    <row r="146" spans="1:6" x14ac:dyDescent="0.2">
      <c r="A146" s="10"/>
      <c r="B146" s="19"/>
      <c r="C146" s="20"/>
      <c r="D146" s="21">
        <v>381</v>
      </c>
      <c r="E146" s="22" t="s">
        <v>96</v>
      </c>
      <c r="F146" s="23">
        <f t="shared" ref="F146" si="22">SUM(F145)</f>
        <v>1700000</v>
      </c>
    </row>
    <row r="147" spans="1:6" x14ac:dyDescent="0.2">
      <c r="A147" s="10"/>
      <c r="B147" s="19"/>
      <c r="C147" s="20"/>
      <c r="D147" s="21">
        <v>38</v>
      </c>
      <c r="E147" s="22" t="s">
        <v>98</v>
      </c>
      <c r="F147" s="23">
        <f>SUM(F146)</f>
        <v>1700000</v>
      </c>
    </row>
    <row r="148" spans="1:6" x14ac:dyDescent="0.2">
      <c r="A148" s="10" t="s">
        <v>14</v>
      </c>
      <c r="B148" s="41" t="s">
        <v>106</v>
      </c>
      <c r="C148" s="41"/>
      <c r="D148" s="41"/>
      <c r="E148" s="12" t="s">
        <v>107</v>
      </c>
      <c r="F148" s="13">
        <f>SUM(F150+F152+F154)</f>
        <v>500000</v>
      </c>
    </row>
    <row r="149" spans="1:6" x14ac:dyDescent="0.2">
      <c r="A149" s="10"/>
      <c r="B149" s="25">
        <v>43</v>
      </c>
      <c r="C149" s="26" t="s">
        <v>15</v>
      </c>
      <c r="D149" s="27">
        <v>3211</v>
      </c>
      <c r="E149" s="28" t="s">
        <v>25</v>
      </c>
      <c r="F149" s="54">
        <v>300000</v>
      </c>
    </row>
    <row r="150" spans="1:6" x14ac:dyDescent="0.2">
      <c r="A150" s="10"/>
      <c r="B150" s="55"/>
      <c r="C150" s="56"/>
      <c r="D150" s="57">
        <v>321</v>
      </c>
      <c r="E150" s="58" t="s">
        <v>29</v>
      </c>
      <c r="F150" s="59">
        <f t="shared" ref="F150" si="23">SUM(F149)</f>
        <v>300000</v>
      </c>
    </row>
    <row r="151" spans="1:6" x14ac:dyDescent="0.2">
      <c r="A151" s="36"/>
      <c r="B151" s="25">
        <v>43</v>
      </c>
      <c r="C151" s="26" t="s">
        <v>15</v>
      </c>
      <c r="D151" s="27">
        <v>3223</v>
      </c>
      <c r="E151" s="28" t="s">
        <v>108</v>
      </c>
      <c r="F151" s="54">
        <v>100000</v>
      </c>
    </row>
    <row r="152" spans="1:6" x14ac:dyDescent="0.2">
      <c r="A152" s="10"/>
      <c r="B152" s="55"/>
      <c r="C152" s="56"/>
      <c r="D152" s="57">
        <v>322</v>
      </c>
      <c r="E152" s="58" t="s">
        <v>35</v>
      </c>
      <c r="F152" s="59">
        <f>SUM(F151)</f>
        <v>100000</v>
      </c>
    </row>
    <row r="153" spans="1:6" x14ac:dyDescent="0.2">
      <c r="A153" s="10"/>
      <c r="B153" s="25">
        <v>43</v>
      </c>
      <c r="C153" s="26" t="s">
        <v>15</v>
      </c>
      <c r="D153" s="27">
        <v>3231</v>
      </c>
      <c r="E153" s="28" t="s">
        <v>109</v>
      </c>
      <c r="F153" s="54">
        <v>100000</v>
      </c>
    </row>
    <row r="154" spans="1:6" s="30" customFormat="1" x14ac:dyDescent="0.2">
      <c r="A154" s="60"/>
      <c r="B154" s="61"/>
      <c r="C154" s="62"/>
      <c r="D154" s="57">
        <v>323</v>
      </c>
      <c r="E154" s="58" t="s">
        <v>44</v>
      </c>
      <c r="F154" s="59">
        <f t="shared" ref="F154" si="24">SUM(F153)</f>
        <v>100000</v>
      </c>
    </row>
    <row r="155" spans="1:6" x14ac:dyDescent="0.2">
      <c r="A155" s="60"/>
      <c r="B155" s="55"/>
      <c r="C155" s="56"/>
      <c r="D155" s="57">
        <v>32</v>
      </c>
      <c r="E155" s="58" t="s">
        <v>52</v>
      </c>
      <c r="F155" s="59">
        <f>SUM(F150+F152+F154)</f>
        <v>500000</v>
      </c>
    </row>
    <row r="156" spans="1:6" x14ac:dyDescent="0.2">
      <c r="A156" s="11" t="s">
        <v>14</v>
      </c>
      <c r="B156" s="41" t="s">
        <v>110</v>
      </c>
      <c r="C156" s="41"/>
      <c r="D156" s="41"/>
      <c r="E156" s="63" t="s">
        <v>111</v>
      </c>
      <c r="F156" s="13">
        <f>SUM(F160+F164+F167+F170)</f>
        <v>23885000</v>
      </c>
    </row>
    <row r="157" spans="1:6" x14ac:dyDescent="0.2">
      <c r="A157" s="11"/>
      <c r="B157" s="33">
        <v>11</v>
      </c>
      <c r="C157" s="33">
        <v>473</v>
      </c>
      <c r="D157" s="33">
        <v>3239</v>
      </c>
      <c r="E157" s="64" t="s">
        <v>43</v>
      </c>
      <c r="F157" s="52">
        <v>200000</v>
      </c>
    </row>
    <row r="158" spans="1:6" x14ac:dyDescent="0.2">
      <c r="A158" s="11"/>
      <c r="B158" s="33">
        <v>11</v>
      </c>
      <c r="C158" s="33">
        <v>473</v>
      </c>
      <c r="D158" s="33">
        <v>3238</v>
      </c>
      <c r="E158" s="17" t="s">
        <v>78</v>
      </c>
      <c r="F158" s="52">
        <v>50000</v>
      </c>
    </row>
    <row r="159" spans="1:6" x14ac:dyDescent="0.2">
      <c r="A159" s="11"/>
      <c r="B159" s="33">
        <v>11</v>
      </c>
      <c r="C159" s="33">
        <v>473</v>
      </c>
      <c r="D159" s="33">
        <v>3237</v>
      </c>
      <c r="E159" s="64" t="s">
        <v>42</v>
      </c>
      <c r="F159" s="52">
        <v>100000</v>
      </c>
    </row>
    <row r="160" spans="1:6" x14ac:dyDescent="0.2">
      <c r="A160" s="11"/>
      <c r="B160" s="41"/>
      <c r="C160" s="41"/>
      <c r="D160" s="41">
        <v>323</v>
      </c>
      <c r="E160" s="63" t="s">
        <v>112</v>
      </c>
      <c r="F160" s="13">
        <f>SUM(F157+F158+F159)</f>
        <v>350000</v>
      </c>
    </row>
    <row r="161" spans="1:6" x14ac:dyDescent="0.2">
      <c r="A161" s="11"/>
      <c r="B161" s="41"/>
      <c r="C161" s="41"/>
      <c r="D161" s="41">
        <v>32</v>
      </c>
      <c r="E161" s="47" t="s">
        <v>52</v>
      </c>
      <c r="F161" s="13">
        <f>SUM(F160)</f>
        <v>350000</v>
      </c>
    </row>
    <row r="162" spans="1:6" x14ac:dyDescent="0.2">
      <c r="A162" s="11"/>
      <c r="B162" s="14">
        <v>11</v>
      </c>
      <c r="C162" s="15" t="s">
        <v>15</v>
      </c>
      <c r="D162" s="33">
        <v>3522</v>
      </c>
      <c r="E162" s="17" t="s">
        <v>113</v>
      </c>
      <c r="F162" s="53">
        <v>1000000</v>
      </c>
    </row>
    <row r="163" spans="1:6" x14ac:dyDescent="0.2">
      <c r="A163" s="11"/>
      <c r="B163" s="14">
        <v>11</v>
      </c>
      <c r="C163" s="15" t="s">
        <v>15</v>
      </c>
      <c r="D163" s="33">
        <v>3523</v>
      </c>
      <c r="E163" s="17" t="s">
        <v>114</v>
      </c>
      <c r="F163" s="53">
        <v>500000</v>
      </c>
    </row>
    <row r="164" spans="1:6" s="30" customFormat="1" x14ac:dyDescent="0.2">
      <c r="A164" s="11"/>
      <c r="B164" s="19"/>
      <c r="C164" s="20"/>
      <c r="D164" s="21">
        <v>352</v>
      </c>
      <c r="E164" s="22" t="s">
        <v>113</v>
      </c>
      <c r="F164" s="65">
        <f>SUM(F162+F163)</f>
        <v>1500000</v>
      </c>
    </row>
    <row r="165" spans="1:6" x14ac:dyDescent="0.2">
      <c r="A165" s="11"/>
      <c r="B165" s="37"/>
      <c r="C165" s="38"/>
      <c r="D165" s="21">
        <v>35</v>
      </c>
      <c r="E165" s="22" t="s">
        <v>115</v>
      </c>
      <c r="F165" s="65">
        <f>SUM(F164)</f>
        <v>1500000</v>
      </c>
    </row>
    <row r="166" spans="1:6" x14ac:dyDescent="0.2">
      <c r="A166" s="11"/>
      <c r="B166" s="14">
        <v>11</v>
      </c>
      <c r="C166" s="15" t="s">
        <v>15</v>
      </c>
      <c r="D166" s="16">
        <v>3822</v>
      </c>
      <c r="E166" s="17" t="s">
        <v>116</v>
      </c>
      <c r="F166" s="53">
        <v>0</v>
      </c>
    </row>
    <row r="167" spans="1:6" x14ac:dyDescent="0.2">
      <c r="A167" s="11"/>
      <c r="B167" s="19"/>
      <c r="C167" s="20"/>
      <c r="D167" s="21">
        <v>382</v>
      </c>
      <c r="E167" s="22" t="s">
        <v>116</v>
      </c>
      <c r="F167" s="65">
        <f t="shared" ref="F167" si="25">SUM(F166)</f>
        <v>0</v>
      </c>
    </row>
    <row r="168" spans="1:6" ht="25.5" x14ac:dyDescent="0.2">
      <c r="A168" s="11"/>
      <c r="B168" s="14">
        <v>11</v>
      </c>
      <c r="C168" s="15" t="s">
        <v>15</v>
      </c>
      <c r="D168" s="16">
        <v>3862</v>
      </c>
      <c r="E168" s="17" t="s">
        <v>117</v>
      </c>
      <c r="F168" s="24">
        <v>13035000</v>
      </c>
    </row>
    <row r="169" spans="1:6" x14ac:dyDescent="0.2">
      <c r="A169" s="11"/>
      <c r="B169" s="14">
        <v>11</v>
      </c>
      <c r="C169" s="15" t="s">
        <v>15</v>
      </c>
      <c r="D169" s="16">
        <v>3863</v>
      </c>
      <c r="E169" s="17" t="s">
        <v>118</v>
      </c>
      <c r="F169" s="24">
        <v>9000000</v>
      </c>
    </row>
    <row r="170" spans="1:6" s="30" customFormat="1" ht="38.25" x14ac:dyDescent="0.2">
      <c r="A170" s="66"/>
      <c r="B170" s="19"/>
      <c r="C170" s="20"/>
      <c r="D170" s="21">
        <v>386</v>
      </c>
      <c r="E170" s="22" t="s">
        <v>117</v>
      </c>
      <c r="F170" s="65">
        <f>SUM(F169+F168)</f>
        <v>22035000</v>
      </c>
    </row>
    <row r="171" spans="1:6" x14ac:dyDescent="0.2">
      <c r="A171" s="66"/>
      <c r="B171" s="37"/>
      <c r="C171" s="38"/>
      <c r="D171" s="21">
        <v>38</v>
      </c>
      <c r="E171" s="22" t="s">
        <v>98</v>
      </c>
      <c r="F171" s="65">
        <f>SUM(F167+F170)</f>
        <v>22035000</v>
      </c>
    </row>
    <row r="172" spans="1:6" x14ac:dyDescent="0.2">
      <c r="A172" s="66" t="s">
        <v>14</v>
      </c>
      <c r="B172" s="67" t="s">
        <v>119</v>
      </c>
      <c r="C172" s="68"/>
      <c r="D172" s="69"/>
      <c r="E172" s="47" t="s">
        <v>120</v>
      </c>
      <c r="F172" s="70">
        <f>SUM(F176+F180+F185+F183)</f>
        <v>23595551</v>
      </c>
    </row>
    <row r="173" spans="1:6" x14ac:dyDescent="0.2">
      <c r="A173" s="10"/>
      <c r="B173" s="25">
        <v>43</v>
      </c>
      <c r="C173" s="26" t="s">
        <v>15</v>
      </c>
      <c r="D173" s="27">
        <v>3237</v>
      </c>
      <c r="E173" s="28" t="s">
        <v>42</v>
      </c>
      <c r="F173" s="29">
        <v>0</v>
      </c>
    </row>
    <row r="174" spans="1:6" x14ac:dyDescent="0.2">
      <c r="A174" s="10"/>
      <c r="B174" s="25">
        <v>43</v>
      </c>
      <c r="C174" s="26" t="s">
        <v>15</v>
      </c>
      <c r="D174" s="27">
        <v>3239</v>
      </c>
      <c r="E174" s="28" t="s">
        <v>43</v>
      </c>
      <c r="F174" s="29">
        <v>0</v>
      </c>
    </row>
    <row r="175" spans="1:6" x14ac:dyDescent="0.2">
      <c r="A175" s="10"/>
      <c r="B175" s="25">
        <v>43</v>
      </c>
      <c r="C175" s="26" t="s">
        <v>15</v>
      </c>
      <c r="D175" s="27">
        <v>3296</v>
      </c>
      <c r="E175" s="28" t="s">
        <v>50</v>
      </c>
      <c r="F175" s="29">
        <v>50000</v>
      </c>
    </row>
    <row r="176" spans="1:6" x14ac:dyDescent="0.2">
      <c r="A176" s="10"/>
      <c r="B176" s="55"/>
      <c r="C176" s="56"/>
      <c r="D176" s="57">
        <v>329</v>
      </c>
      <c r="E176" s="58" t="s">
        <v>51</v>
      </c>
      <c r="F176" s="59">
        <f>SUM(F173+F174+F175)</f>
        <v>50000</v>
      </c>
    </row>
    <row r="177" spans="1:6" x14ac:dyDescent="0.2">
      <c r="A177" s="10"/>
      <c r="B177" s="55"/>
      <c r="C177" s="56"/>
      <c r="D177" s="57">
        <v>32</v>
      </c>
      <c r="E177" s="58" t="s">
        <v>52</v>
      </c>
      <c r="F177" s="59">
        <f>SUM(F176)</f>
        <v>50000</v>
      </c>
    </row>
    <row r="178" spans="1:6" x14ac:dyDescent="0.2">
      <c r="A178" s="10"/>
      <c r="B178" s="25">
        <v>43</v>
      </c>
      <c r="C178" s="26" t="s">
        <v>15</v>
      </c>
      <c r="D178" s="27">
        <v>3631</v>
      </c>
      <c r="E178" s="28" t="s">
        <v>104</v>
      </c>
      <c r="F178" s="29">
        <v>3881960</v>
      </c>
    </row>
    <row r="179" spans="1:6" x14ac:dyDescent="0.2">
      <c r="A179" s="10"/>
      <c r="B179" s="25">
        <v>43</v>
      </c>
      <c r="C179" s="26" t="s">
        <v>15</v>
      </c>
      <c r="D179" s="27">
        <v>3632</v>
      </c>
      <c r="E179" s="28" t="s">
        <v>121</v>
      </c>
      <c r="F179" s="29">
        <v>19363591</v>
      </c>
    </row>
    <row r="180" spans="1:6" x14ac:dyDescent="0.2">
      <c r="A180" s="10"/>
      <c r="B180" s="55"/>
      <c r="C180" s="56"/>
      <c r="D180" s="57">
        <v>363</v>
      </c>
      <c r="E180" s="58" t="s">
        <v>122</v>
      </c>
      <c r="F180" s="59">
        <f>SUM(F179+F178)</f>
        <v>23245551</v>
      </c>
    </row>
    <row r="181" spans="1:6" x14ac:dyDescent="0.2">
      <c r="A181" s="36"/>
      <c r="B181" s="25">
        <v>43</v>
      </c>
      <c r="C181" s="26" t="s">
        <v>15</v>
      </c>
      <c r="D181" s="27">
        <v>3661</v>
      </c>
      <c r="E181" s="28" t="s">
        <v>123</v>
      </c>
      <c r="F181" s="29">
        <v>100000</v>
      </c>
    </row>
    <row r="182" spans="1:6" x14ac:dyDescent="0.2">
      <c r="A182" s="36"/>
      <c r="B182" s="25">
        <v>43</v>
      </c>
      <c r="C182" s="26" t="s">
        <v>15</v>
      </c>
      <c r="D182" s="27">
        <v>3662</v>
      </c>
      <c r="E182" s="28" t="s">
        <v>124</v>
      </c>
      <c r="F182" s="29">
        <v>100000</v>
      </c>
    </row>
    <row r="183" spans="1:6" x14ac:dyDescent="0.2">
      <c r="A183" s="10"/>
      <c r="B183" s="55"/>
      <c r="C183" s="56"/>
      <c r="D183" s="57">
        <v>366</v>
      </c>
      <c r="E183" s="58" t="s">
        <v>125</v>
      </c>
      <c r="F183" s="71">
        <f>SUM(F181:F182)</f>
        <v>200000</v>
      </c>
    </row>
    <row r="184" spans="1:6" ht="25.5" x14ac:dyDescent="0.2">
      <c r="A184" s="36"/>
      <c r="B184" s="25">
        <v>43</v>
      </c>
      <c r="C184" s="26" t="s">
        <v>15</v>
      </c>
      <c r="D184" s="27">
        <v>3692</v>
      </c>
      <c r="E184" s="28" t="s">
        <v>126</v>
      </c>
      <c r="F184" s="29">
        <v>100000</v>
      </c>
    </row>
    <row r="185" spans="1:6" ht="25.5" x14ac:dyDescent="0.2">
      <c r="A185" s="10"/>
      <c r="B185" s="55"/>
      <c r="C185" s="56"/>
      <c r="D185" s="57">
        <v>369</v>
      </c>
      <c r="E185" s="58" t="s">
        <v>127</v>
      </c>
      <c r="F185" s="59">
        <f>SUM(F184)</f>
        <v>100000</v>
      </c>
    </row>
    <row r="186" spans="1:6" x14ac:dyDescent="0.2">
      <c r="A186" s="10"/>
      <c r="B186" s="55"/>
      <c r="C186" s="56"/>
      <c r="D186" s="57">
        <v>36</v>
      </c>
      <c r="E186" s="58" t="s">
        <v>105</v>
      </c>
      <c r="F186" s="59">
        <f>SUM(F185+F183+F180)</f>
        <v>23545551</v>
      </c>
    </row>
    <row r="187" spans="1:6" ht="25.5" x14ac:dyDescent="0.2">
      <c r="A187" s="10" t="s">
        <v>14</v>
      </c>
      <c r="B187" s="40" t="s">
        <v>128</v>
      </c>
      <c r="C187" s="40"/>
      <c r="D187" s="40"/>
      <c r="E187" s="47" t="s">
        <v>129</v>
      </c>
      <c r="F187" s="13">
        <f>SUM(F190)</f>
        <v>10516812</v>
      </c>
    </row>
    <row r="188" spans="1:6" x14ac:dyDescent="0.2">
      <c r="A188" s="10"/>
      <c r="B188" s="14">
        <v>11</v>
      </c>
      <c r="C188" s="15" t="s">
        <v>15</v>
      </c>
      <c r="D188" s="16">
        <v>3522</v>
      </c>
      <c r="E188" s="17" t="s">
        <v>130</v>
      </c>
      <c r="F188" s="24">
        <v>7124312</v>
      </c>
    </row>
    <row r="189" spans="1:6" x14ac:dyDescent="0.2">
      <c r="A189" s="10"/>
      <c r="B189" s="14">
        <v>11</v>
      </c>
      <c r="C189" s="15" t="s">
        <v>15</v>
      </c>
      <c r="D189" s="16">
        <v>3523</v>
      </c>
      <c r="E189" s="17" t="s">
        <v>131</v>
      </c>
      <c r="F189" s="24">
        <v>3392500</v>
      </c>
    </row>
    <row r="190" spans="1:6" x14ac:dyDescent="0.2">
      <c r="A190" s="10"/>
      <c r="B190" s="37"/>
      <c r="C190" s="38"/>
      <c r="D190" s="21">
        <v>352</v>
      </c>
      <c r="E190" s="22" t="s">
        <v>132</v>
      </c>
      <c r="F190" s="65">
        <f>SUM(F188+F189)</f>
        <v>10516812</v>
      </c>
    </row>
    <row r="191" spans="1:6" x14ac:dyDescent="0.2">
      <c r="A191" s="10"/>
      <c r="B191" s="37"/>
      <c r="C191" s="38"/>
      <c r="D191" s="21">
        <v>35</v>
      </c>
      <c r="E191" s="22" t="s">
        <v>132</v>
      </c>
      <c r="F191" s="65">
        <f>SUM(F190)</f>
        <v>10516812</v>
      </c>
    </row>
    <row r="192" spans="1:6" x14ac:dyDescent="0.2">
      <c r="A192" s="10" t="s">
        <v>133</v>
      </c>
      <c r="B192" s="41" t="s">
        <v>134</v>
      </c>
      <c r="C192" s="41"/>
      <c r="D192" s="41"/>
      <c r="E192" s="12" t="s">
        <v>135</v>
      </c>
      <c r="F192" s="13">
        <f>F196+F199+F202</f>
        <v>54900000</v>
      </c>
    </row>
    <row r="193" spans="1:6" x14ac:dyDescent="0.2">
      <c r="A193" s="10"/>
      <c r="B193" s="14">
        <v>11</v>
      </c>
      <c r="C193" s="15" t="s">
        <v>15</v>
      </c>
      <c r="D193" s="16">
        <v>3233</v>
      </c>
      <c r="E193" s="34" t="s">
        <v>38</v>
      </c>
      <c r="F193" s="24">
        <v>0</v>
      </c>
    </row>
    <row r="194" spans="1:6" x14ac:dyDescent="0.2">
      <c r="A194" s="10"/>
      <c r="B194" s="14">
        <v>11</v>
      </c>
      <c r="C194" s="15" t="s">
        <v>15</v>
      </c>
      <c r="D194" s="16">
        <v>3235</v>
      </c>
      <c r="E194" s="34" t="s">
        <v>40</v>
      </c>
      <c r="F194" s="24">
        <v>0</v>
      </c>
    </row>
    <row r="195" spans="1:6" x14ac:dyDescent="0.2">
      <c r="A195" s="10"/>
      <c r="B195" s="14">
        <v>11</v>
      </c>
      <c r="C195" s="15" t="s">
        <v>15</v>
      </c>
      <c r="D195" s="16">
        <v>3237</v>
      </c>
      <c r="E195" s="34" t="s">
        <v>42</v>
      </c>
      <c r="F195" s="24">
        <v>1500000</v>
      </c>
    </row>
    <row r="196" spans="1:6" s="30" customFormat="1" x14ac:dyDescent="0.2">
      <c r="A196" s="10"/>
      <c r="B196" s="19"/>
      <c r="C196" s="20"/>
      <c r="D196" s="21">
        <v>323</v>
      </c>
      <c r="E196" s="22" t="s">
        <v>96</v>
      </c>
      <c r="F196" s="65">
        <f>SUM(F193:F195)</f>
        <v>1500000</v>
      </c>
    </row>
    <row r="197" spans="1:6" x14ac:dyDescent="0.2">
      <c r="A197" s="10"/>
      <c r="B197" s="37"/>
      <c r="C197" s="38"/>
      <c r="D197" s="21">
        <v>32</v>
      </c>
      <c r="E197" s="22" t="s">
        <v>98</v>
      </c>
      <c r="F197" s="65">
        <f>SUM(F196)</f>
        <v>1500000</v>
      </c>
    </row>
    <row r="198" spans="1:6" x14ac:dyDescent="0.2">
      <c r="A198" s="10"/>
      <c r="B198" s="14">
        <v>11</v>
      </c>
      <c r="C198" s="15" t="s">
        <v>15</v>
      </c>
      <c r="D198" s="16">
        <v>3631</v>
      </c>
      <c r="E198" s="17" t="s">
        <v>104</v>
      </c>
      <c r="F198" s="24">
        <v>0</v>
      </c>
    </row>
    <row r="199" spans="1:6" s="30" customFormat="1" x14ac:dyDescent="0.2">
      <c r="A199" s="10"/>
      <c r="B199" s="19"/>
      <c r="C199" s="20"/>
      <c r="D199" s="21">
        <v>363</v>
      </c>
      <c r="E199" s="22" t="s">
        <v>96</v>
      </c>
      <c r="F199" s="65">
        <f t="shared" ref="F199:F200" si="26">SUM(F198)</f>
        <v>0</v>
      </c>
    </row>
    <row r="200" spans="1:6" x14ac:dyDescent="0.2">
      <c r="A200" s="10"/>
      <c r="B200" s="37"/>
      <c r="C200" s="38"/>
      <c r="D200" s="21">
        <v>36</v>
      </c>
      <c r="E200" s="22" t="s">
        <v>98</v>
      </c>
      <c r="F200" s="65">
        <f t="shared" si="26"/>
        <v>0</v>
      </c>
    </row>
    <row r="201" spans="1:6" x14ac:dyDescent="0.2">
      <c r="A201" s="10"/>
      <c r="B201" s="14">
        <v>11</v>
      </c>
      <c r="C201" s="15" t="s">
        <v>15</v>
      </c>
      <c r="D201" s="16">
        <v>3811</v>
      </c>
      <c r="E201" s="17" t="s">
        <v>96</v>
      </c>
      <c r="F201" s="24">
        <v>53400000</v>
      </c>
    </row>
    <row r="202" spans="1:6" s="30" customFormat="1" x14ac:dyDescent="0.2">
      <c r="A202" s="10"/>
      <c r="B202" s="19"/>
      <c r="C202" s="20"/>
      <c r="D202" s="21">
        <v>381</v>
      </c>
      <c r="E202" s="22" t="s">
        <v>96</v>
      </c>
      <c r="F202" s="65">
        <f t="shared" ref="F202:F203" si="27">SUM(F201)</f>
        <v>53400000</v>
      </c>
    </row>
    <row r="203" spans="1:6" x14ac:dyDescent="0.2">
      <c r="A203" s="10"/>
      <c r="B203" s="37"/>
      <c r="C203" s="38"/>
      <c r="D203" s="21">
        <v>38</v>
      </c>
      <c r="E203" s="22" t="s">
        <v>98</v>
      </c>
      <c r="F203" s="65">
        <f t="shared" si="27"/>
        <v>53400000</v>
      </c>
    </row>
    <row r="204" spans="1:6" x14ac:dyDescent="0.2">
      <c r="A204" s="10" t="s">
        <v>133</v>
      </c>
      <c r="B204" s="72" t="s">
        <v>136</v>
      </c>
      <c r="C204" s="72"/>
      <c r="D204" s="72"/>
      <c r="E204" s="47" t="s">
        <v>137</v>
      </c>
      <c r="F204" s="70">
        <f>SUM(F206)</f>
        <v>125000</v>
      </c>
    </row>
    <row r="205" spans="1:6" x14ac:dyDescent="0.2">
      <c r="A205" s="10"/>
      <c r="B205" s="25">
        <v>43</v>
      </c>
      <c r="C205" s="26" t="s">
        <v>15</v>
      </c>
      <c r="D205" s="27">
        <v>3291</v>
      </c>
      <c r="E205" s="28" t="s">
        <v>138</v>
      </c>
      <c r="F205" s="29">
        <v>125000</v>
      </c>
    </row>
    <row r="206" spans="1:6" x14ac:dyDescent="0.2">
      <c r="A206" s="10"/>
      <c r="B206" s="55"/>
      <c r="C206" s="56"/>
      <c r="D206" s="57">
        <v>329</v>
      </c>
      <c r="E206" s="58" t="s">
        <v>138</v>
      </c>
      <c r="F206" s="59">
        <f t="shared" ref="F206" si="28">SUM(F205)</f>
        <v>125000</v>
      </c>
    </row>
    <row r="207" spans="1:6" x14ac:dyDescent="0.2">
      <c r="A207" s="10"/>
      <c r="B207" s="55"/>
      <c r="C207" s="56"/>
      <c r="D207" s="57">
        <v>32</v>
      </c>
      <c r="E207" s="58" t="s">
        <v>52</v>
      </c>
      <c r="F207" s="59">
        <f>SUM(F206)</f>
        <v>125000</v>
      </c>
    </row>
    <row r="208" spans="1:6" ht="25.5" x14ac:dyDescent="0.2">
      <c r="A208" s="10" t="s">
        <v>14</v>
      </c>
      <c r="B208" s="41" t="s">
        <v>139</v>
      </c>
      <c r="C208" s="41"/>
      <c r="D208" s="41"/>
      <c r="E208" s="47" t="s">
        <v>140</v>
      </c>
      <c r="F208" s="13">
        <f>F215+F218+F223+F233+F242+F257+F260+F265+F268+F270+F272+F277+F279+F283+F289+F292+F274</f>
        <v>40181527</v>
      </c>
    </row>
    <row r="209" spans="1:11" x14ac:dyDescent="0.2">
      <c r="A209" s="10"/>
      <c r="B209" s="73">
        <v>12</v>
      </c>
      <c r="C209" s="74" t="s">
        <v>15</v>
      </c>
      <c r="D209" s="75">
        <v>3111</v>
      </c>
      <c r="E209" s="76" t="s">
        <v>16</v>
      </c>
      <c r="F209" s="77">
        <v>268162</v>
      </c>
    </row>
    <row r="210" spans="1:11" x14ac:dyDescent="0.2">
      <c r="A210" s="10"/>
      <c r="B210" s="78">
        <v>561</v>
      </c>
      <c r="C210" s="79" t="s">
        <v>15</v>
      </c>
      <c r="D210" s="80">
        <v>3111</v>
      </c>
      <c r="E210" s="81" t="s">
        <v>16</v>
      </c>
      <c r="F210" s="82">
        <v>1599585</v>
      </c>
    </row>
    <row r="211" spans="1:11" x14ac:dyDescent="0.2">
      <c r="A211" s="10"/>
      <c r="B211" s="73">
        <v>12</v>
      </c>
      <c r="C211" s="74" t="s">
        <v>15</v>
      </c>
      <c r="D211" s="75">
        <v>3113</v>
      </c>
      <c r="E211" s="76" t="s">
        <v>17</v>
      </c>
      <c r="F211" s="77">
        <v>2497</v>
      </c>
      <c r="I211" s="83"/>
      <c r="J211" s="83"/>
      <c r="K211" s="83"/>
    </row>
    <row r="212" spans="1:11" x14ac:dyDescent="0.2">
      <c r="A212" s="10"/>
      <c r="B212" s="78">
        <v>561</v>
      </c>
      <c r="C212" s="79" t="s">
        <v>15</v>
      </c>
      <c r="D212" s="80">
        <v>3113</v>
      </c>
      <c r="E212" s="81" t="s">
        <v>17</v>
      </c>
      <c r="F212" s="82">
        <v>15485</v>
      </c>
      <c r="I212" s="83"/>
      <c r="J212" s="83"/>
      <c r="K212" s="83"/>
    </row>
    <row r="213" spans="1:11" x14ac:dyDescent="0.2">
      <c r="A213" s="10"/>
      <c r="B213" s="73">
        <v>12</v>
      </c>
      <c r="C213" s="74" t="s">
        <v>15</v>
      </c>
      <c r="D213" s="75">
        <v>3114</v>
      </c>
      <c r="E213" s="76" t="s">
        <v>18</v>
      </c>
      <c r="F213" s="77">
        <v>600</v>
      </c>
      <c r="I213" s="83"/>
    </row>
    <row r="214" spans="1:11" x14ac:dyDescent="0.2">
      <c r="A214" s="10"/>
      <c r="B214" s="78">
        <v>561</v>
      </c>
      <c r="C214" s="79" t="s">
        <v>15</v>
      </c>
      <c r="D214" s="80">
        <v>3114</v>
      </c>
      <c r="E214" s="81" t="s">
        <v>18</v>
      </c>
      <c r="F214" s="82">
        <v>3000</v>
      </c>
    </row>
    <row r="215" spans="1:11" x14ac:dyDescent="0.2">
      <c r="A215" s="10"/>
      <c r="B215" s="84"/>
      <c r="C215" s="85"/>
      <c r="D215" s="86">
        <v>311</v>
      </c>
      <c r="E215" s="87" t="s">
        <v>19</v>
      </c>
      <c r="F215" s="49">
        <f>SUM(F209+F210+F211+F212+F213+F214)</f>
        <v>1889329</v>
      </c>
    </row>
    <row r="216" spans="1:11" x14ac:dyDescent="0.2">
      <c r="A216" s="10"/>
      <c r="B216" s="73">
        <v>12</v>
      </c>
      <c r="C216" s="74" t="s">
        <v>15</v>
      </c>
      <c r="D216" s="75">
        <v>3121</v>
      </c>
      <c r="E216" s="76" t="s">
        <v>20</v>
      </c>
      <c r="F216" s="77">
        <v>5371</v>
      </c>
    </row>
    <row r="217" spans="1:11" x14ac:dyDescent="0.2">
      <c r="A217" s="10"/>
      <c r="B217" s="78">
        <v>561</v>
      </c>
      <c r="C217" s="79" t="s">
        <v>15</v>
      </c>
      <c r="D217" s="80">
        <v>3121</v>
      </c>
      <c r="E217" s="81" t="s">
        <v>20</v>
      </c>
      <c r="F217" s="82">
        <v>31140</v>
      </c>
    </row>
    <row r="218" spans="1:11" x14ac:dyDescent="0.2">
      <c r="A218" s="10"/>
      <c r="B218" s="84"/>
      <c r="C218" s="85"/>
      <c r="D218" s="86">
        <v>312</v>
      </c>
      <c r="E218" s="22" t="s">
        <v>20</v>
      </c>
      <c r="F218" s="49">
        <f>SUM(F217+F216)</f>
        <v>36511</v>
      </c>
    </row>
    <row r="219" spans="1:11" x14ac:dyDescent="0.2">
      <c r="A219" s="10"/>
      <c r="B219" s="73">
        <v>12</v>
      </c>
      <c r="C219" s="74" t="s">
        <v>15</v>
      </c>
      <c r="D219" s="75">
        <v>3132</v>
      </c>
      <c r="E219" s="76" t="s">
        <v>21</v>
      </c>
      <c r="F219" s="77">
        <v>36635</v>
      </c>
    </row>
    <row r="220" spans="1:11" x14ac:dyDescent="0.2">
      <c r="A220" s="10"/>
      <c r="B220" s="78">
        <v>561</v>
      </c>
      <c r="C220" s="79" t="s">
        <v>15</v>
      </c>
      <c r="D220" s="80">
        <v>3132</v>
      </c>
      <c r="E220" s="81" t="s">
        <v>21</v>
      </c>
      <c r="F220" s="82">
        <v>225886</v>
      </c>
    </row>
    <row r="221" spans="1:11" x14ac:dyDescent="0.2">
      <c r="A221" s="10"/>
      <c r="B221" s="73">
        <v>12</v>
      </c>
      <c r="C221" s="74" t="s">
        <v>15</v>
      </c>
      <c r="D221" s="75">
        <v>3133</v>
      </c>
      <c r="E221" s="76" t="s">
        <v>22</v>
      </c>
      <c r="F221" s="77">
        <v>5069</v>
      </c>
    </row>
    <row r="222" spans="1:11" x14ac:dyDescent="0.2">
      <c r="A222" s="10"/>
      <c r="B222" s="78">
        <v>561</v>
      </c>
      <c r="C222" s="79" t="s">
        <v>15</v>
      </c>
      <c r="D222" s="80">
        <v>3133</v>
      </c>
      <c r="E222" s="81" t="s">
        <v>22</v>
      </c>
      <c r="F222" s="82">
        <v>28724</v>
      </c>
    </row>
    <row r="223" spans="1:11" x14ac:dyDescent="0.2">
      <c r="A223" s="10"/>
      <c r="B223" s="84"/>
      <c r="C223" s="85"/>
      <c r="D223" s="86">
        <v>313</v>
      </c>
      <c r="E223" s="87" t="s">
        <v>23</v>
      </c>
      <c r="F223" s="49">
        <f>SUM(F219+F220+F221+F222)</f>
        <v>296314</v>
      </c>
    </row>
    <row r="224" spans="1:11" x14ac:dyDescent="0.2">
      <c r="A224" s="10"/>
      <c r="B224" s="84"/>
      <c r="C224" s="85"/>
      <c r="D224" s="86">
        <v>31</v>
      </c>
      <c r="E224" s="87" t="s">
        <v>141</v>
      </c>
      <c r="F224" s="49">
        <f>SUM(F223+F218+F215)</f>
        <v>2222154</v>
      </c>
    </row>
    <row r="225" spans="1:9" x14ac:dyDescent="0.2">
      <c r="A225" s="10"/>
      <c r="B225" s="73">
        <v>12</v>
      </c>
      <c r="C225" s="74" t="s">
        <v>15</v>
      </c>
      <c r="D225" s="75">
        <v>3211</v>
      </c>
      <c r="E225" s="76" t="s">
        <v>25</v>
      </c>
      <c r="F225" s="77">
        <v>27659</v>
      </c>
      <c r="I225" s="83"/>
    </row>
    <row r="226" spans="1:9" x14ac:dyDescent="0.2">
      <c r="A226" s="10"/>
      <c r="B226" s="78">
        <v>561</v>
      </c>
      <c r="C226" s="79" t="s">
        <v>15</v>
      </c>
      <c r="D226" s="80">
        <v>3211</v>
      </c>
      <c r="E226" s="81" t="s">
        <v>25</v>
      </c>
      <c r="F226" s="88">
        <v>100000</v>
      </c>
      <c r="I226" s="83"/>
    </row>
    <row r="227" spans="1:9" x14ac:dyDescent="0.2">
      <c r="A227" s="10"/>
      <c r="B227" s="73">
        <v>12</v>
      </c>
      <c r="C227" s="74" t="s">
        <v>15</v>
      </c>
      <c r="D227" s="75">
        <v>3212</v>
      </c>
      <c r="E227" s="76" t="s">
        <v>26</v>
      </c>
      <c r="F227" s="89">
        <v>5000</v>
      </c>
      <c r="I227" s="83"/>
    </row>
    <row r="228" spans="1:9" x14ac:dyDescent="0.2">
      <c r="A228" s="10"/>
      <c r="B228" s="78">
        <v>561</v>
      </c>
      <c r="C228" s="79" t="s">
        <v>15</v>
      </c>
      <c r="D228" s="80">
        <v>3212</v>
      </c>
      <c r="E228" s="81" t="s">
        <v>26</v>
      </c>
      <c r="F228" s="82">
        <v>34000</v>
      </c>
    </row>
    <row r="229" spans="1:9" x14ac:dyDescent="0.2">
      <c r="A229" s="10"/>
      <c r="B229" s="90">
        <v>12</v>
      </c>
      <c r="C229" s="91" t="s">
        <v>15</v>
      </c>
      <c r="D229" s="92">
        <v>3214</v>
      </c>
      <c r="E229" s="93" t="s">
        <v>142</v>
      </c>
      <c r="F229" s="94">
        <v>0</v>
      </c>
    </row>
    <row r="230" spans="1:9" x14ac:dyDescent="0.2">
      <c r="A230" s="10"/>
      <c r="B230" s="78">
        <v>561</v>
      </c>
      <c r="C230" s="79" t="s">
        <v>15</v>
      </c>
      <c r="D230" s="80">
        <v>3214</v>
      </c>
      <c r="E230" s="81" t="s">
        <v>142</v>
      </c>
      <c r="F230" s="82">
        <v>0</v>
      </c>
    </row>
    <row r="231" spans="1:9" x14ac:dyDescent="0.2">
      <c r="A231" s="10"/>
      <c r="B231" s="73">
        <v>12</v>
      </c>
      <c r="C231" s="74" t="s">
        <v>15</v>
      </c>
      <c r="D231" s="75">
        <v>3213</v>
      </c>
      <c r="E231" s="76" t="s">
        <v>27</v>
      </c>
      <c r="F231" s="77">
        <v>37050</v>
      </c>
    </row>
    <row r="232" spans="1:9" x14ac:dyDescent="0.2">
      <c r="A232" s="10"/>
      <c r="B232" s="78">
        <v>561</v>
      </c>
      <c r="C232" s="79" t="s">
        <v>15</v>
      </c>
      <c r="D232" s="80">
        <v>3213</v>
      </c>
      <c r="E232" s="81" t="s">
        <v>27</v>
      </c>
      <c r="F232" s="82">
        <v>142200</v>
      </c>
    </row>
    <row r="233" spans="1:9" x14ac:dyDescent="0.2">
      <c r="A233" s="10"/>
      <c r="B233" s="84"/>
      <c r="C233" s="85"/>
      <c r="D233" s="86">
        <v>321</v>
      </c>
      <c r="E233" s="87" t="s">
        <v>29</v>
      </c>
      <c r="F233" s="23">
        <f>SUM(F232+F231+F230+F229+F228+F227+F226+F225)</f>
        <v>345909</v>
      </c>
    </row>
    <row r="234" spans="1:9" x14ac:dyDescent="0.2">
      <c r="A234" s="10"/>
      <c r="B234" s="73">
        <v>12</v>
      </c>
      <c r="C234" s="74" t="s">
        <v>15</v>
      </c>
      <c r="D234" s="75">
        <v>3221</v>
      </c>
      <c r="E234" s="76" t="s">
        <v>30</v>
      </c>
      <c r="F234" s="77">
        <v>1773</v>
      </c>
    </row>
    <row r="235" spans="1:9" x14ac:dyDescent="0.2">
      <c r="A235" s="10"/>
      <c r="B235" s="95">
        <v>561</v>
      </c>
      <c r="C235" s="96" t="s">
        <v>15</v>
      </c>
      <c r="D235" s="97">
        <v>3221</v>
      </c>
      <c r="E235" s="98" t="s">
        <v>30</v>
      </c>
      <c r="F235" s="99">
        <v>20000</v>
      </c>
    </row>
    <row r="236" spans="1:9" x14ac:dyDescent="0.2">
      <c r="A236" s="10"/>
      <c r="B236" s="73">
        <v>12</v>
      </c>
      <c r="C236" s="74" t="s">
        <v>15</v>
      </c>
      <c r="D236" s="75">
        <v>3223</v>
      </c>
      <c r="E236" s="76" t="s">
        <v>31</v>
      </c>
      <c r="F236" s="77">
        <v>1130</v>
      </c>
    </row>
    <row r="237" spans="1:9" x14ac:dyDescent="0.2">
      <c r="A237" s="10"/>
      <c r="B237" s="78">
        <v>561</v>
      </c>
      <c r="C237" s="79" t="s">
        <v>15</v>
      </c>
      <c r="D237" s="80">
        <v>3223</v>
      </c>
      <c r="E237" s="81" t="s">
        <v>31</v>
      </c>
      <c r="F237" s="82">
        <v>6700</v>
      </c>
    </row>
    <row r="238" spans="1:9" x14ac:dyDescent="0.2">
      <c r="A238" s="10"/>
      <c r="B238" s="73">
        <v>12</v>
      </c>
      <c r="C238" s="74" t="s">
        <v>15</v>
      </c>
      <c r="D238" s="75">
        <v>3224</v>
      </c>
      <c r="E238" s="76" t="s">
        <v>32</v>
      </c>
      <c r="F238" s="77">
        <v>3000</v>
      </c>
    </row>
    <row r="239" spans="1:9" x14ac:dyDescent="0.2">
      <c r="A239" s="10"/>
      <c r="B239" s="78">
        <v>561</v>
      </c>
      <c r="C239" s="79" t="s">
        <v>15</v>
      </c>
      <c r="D239" s="80">
        <v>3224</v>
      </c>
      <c r="E239" s="81" t="s">
        <v>32</v>
      </c>
      <c r="F239" s="82">
        <v>20000</v>
      </c>
    </row>
    <row r="240" spans="1:9" x14ac:dyDescent="0.2">
      <c r="A240" s="10"/>
      <c r="B240" s="73">
        <v>12</v>
      </c>
      <c r="C240" s="74" t="s">
        <v>15</v>
      </c>
      <c r="D240" s="75">
        <v>3225</v>
      </c>
      <c r="E240" s="76" t="s">
        <v>33</v>
      </c>
      <c r="F240" s="77">
        <v>1050</v>
      </c>
    </row>
    <row r="241" spans="1:6" x14ac:dyDescent="0.2">
      <c r="A241" s="10"/>
      <c r="B241" s="78">
        <v>561</v>
      </c>
      <c r="C241" s="79" t="s">
        <v>15</v>
      </c>
      <c r="D241" s="80">
        <v>3225</v>
      </c>
      <c r="E241" s="81" t="s">
        <v>33</v>
      </c>
      <c r="F241" s="82">
        <v>6700</v>
      </c>
    </row>
    <row r="242" spans="1:6" x14ac:dyDescent="0.2">
      <c r="A242" s="10"/>
      <c r="B242" s="84"/>
      <c r="C242" s="85"/>
      <c r="D242" s="86">
        <v>322</v>
      </c>
      <c r="E242" s="87" t="s">
        <v>35</v>
      </c>
      <c r="F242" s="23">
        <f>SUM(F241+F240+F239+F238+F237+F236+F235+F234)</f>
        <v>60353</v>
      </c>
    </row>
    <row r="243" spans="1:6" x14ac:dyDescent="0.2">
      <c r="A243" s="10"/>
      <c r="B243" s="73">
        <v>12</v>
      </c>
      <c r="C243" s="74" t="s">
        <v>15</v>
      </c>
      <c r="D243" s="75">
        <v>3231</v>
      </c>
      <c r="E243" s="76" t="s">
        <v>36</v>
      </c>
      <c r="F243" s="77">
        <v>4173</v>
      </c>
    </row>
    <row r="244" spans="1:6" x14ac:dyDescent="0.2">
      <c r="A244" s="10"/>
      <c r="B244" s="78">
        <v>561</v>
      </c>
      <c r="C244" s="79" t="s">
        <v>15</v>
      </c>
      <c r="D244" s="80">
        <v>3231</v>
      </c>
      <c r="E244" s="81" t="s">
        <v>36</v>
      </c>
      <c r="F244" s="82">
        <v>22500</v>
      </c>
    </row>
    <row r="245" spans="1:6" x14ac:dyDescent="0.2">
      <c r="A245" s="10"/>
      <c r="B245" s="73">
        <v>12</v>
      </c>
      <c r="C245" s="74" t="s">
        <v>15</v>
      </c>
      <c r="D245" s="75">
        <v>3233</v>
      </c>
      <c r="E245" s="76" t="s">
        <v>38</v>
      </c>
      <c r="F245" s="77">
        <v>214100</v>
      </c>
    </row>
    <row r="246" spans="1:6" x14ac:dyDescent="0.2">
      <c r="A246" s="10"/>
      <c r="B246" s="78">
        <v>561</v>
      </c>
      <c r="C246" s="79" t="s">
        <v>15</v>
      </c>
      <c r="D246" s="80">
        <v>3233</v>
      </c>
      <c r="E246" s="81" t="s">
        <v>38</v>
      </c>
      <c r="F246" s="82">
        <v>1262553</v>
      </c>
    </row>
    <row r="247" spans="1:6" x14ac:dyDescent="0.2">
      <c r="A247" s="10"/>
      <c r="B247" s="100">
        <v>12</v>
      </c>
      <c r="C247" s="101" t="s">
        <v>15</v>
      </c>
      <c r="D247" s="102">
        <v>3234</v>
      </c>
      <c r="E247" s="103" t="s">
        <v>39</v>
      </c>
      <c r="F247" s="104">
        <v>600</v>
      </c>
    </row>
    <row r="248" spans="1:6" x14ac:dyDescent="0.2">
      <c r="A248" s="10"/>
      <c r="B248" s="78">
        <v>561</v>
      </c>
      <c r="C248" s="79" t="s">
        <v>15</v>
      </c>
      <c r="D248" s="80">
        <v>3234</v>
      </c>
      <c r="E248" s="81" t="s">
        <v>39</v>
      </c>
      <c r="F248" s="82">
        <v>3400</v>
      </c>
    </row>
    <row r="249" spans="1:6" x14ac:dyDescent="0.2">
      <c r="A249" s="10"/>
      <c r="B249" s="73">
        <v>12</v>
      </c>
      <c r="C249" s="74" t="s">
        <v>15</v>
      </c>
      <c r="D249" s="75">
        <v>3235</v>
      </c>
      <c r="E249" s="76" t="s">
        <v>40</v>
      </c>
      <c r="F249" s="77">
        <v>18488</v>
      </c>
    </row>
    <row r="250" spans="1:6" x14ac:dyDescent="0.2">
      <c r="A250" s="10"/>
      <c r="B250" s="78">
        <v>561</v>
      </c>
      <c r="C250" s="79" t="s">
        <v>15</v>
      </c>
      <c r="D250" s="80">
        <v>3235</v>
      </c>
      <c r="E250" s="81" t="s">
        <v>40</v>
      </c>
      <c r="F250" s="82">
        <v>50000</v>
      </c>
    </row>
    <row r="251" spans="1:6" x14ac:dyDescent="0.2">
      <c r="A251" s="10"/>
      <c r="B251" s="73">
        <v>12</v>
      </c>
      <c r="C251" s="73" t="s">
        <v>15</v>
      </c>
      <c r="D251" s="73">
        <v>3237</v>
      </c>
      <c r="E251" s="76" t="s">
        <v>42</v>
      </c>
      <c r="F251" s="77">
        <v>114300</v>
      </c>
    </row>
    <row r="252" spans="1:6" x14ac:dyDescent="0.2">
      <c r="A252" s="10"/>
      <c r="B252" s="105">
        <v>561</v>
      </c>
      <c r="C252" s="105">
        <v>473</v>
      </c>
      <c r="D252" s="105">
        <v>3237</v>
      </c>
      <c r="E252" s="106" t="s">
        <v>42</v>
      </c>
      <c r="F252" s="88">
        <v>650000</v>
      </c>
    </row>
    <row r="253" spans="1:6" x14ac:dyDescent="0.2">
      <c r="A253" s="10"/>
      <c r="B253" s="107">
        <v>12</v>
      </c>
      <c r="C253" s="107">
        <v>473</v>
      </c>
      <c r="D253" s="107">
        <v>3238</v>
      </c>
      <c r="E253" s="108" t="s">
        <v>78</v>
      </c>
      <c r="F253" s="35">
        <v>95688</v>
      </c>
    </row>
    <row r="254" spans="1:6" x14ac:dyDescent="0.2">
      <c r="A254" s="10"/>
      <c r="B254" s="105">
        <v>561</v>
      </c>
      <c r="C254" s="105">
        <v>473</v>
      </c>
      <c r="D254" s="105">
        <v>3238</v>
      </c>
      <c r="E254" s="106" t="s">
        <v>78</v>
      </c>
      <c r="F254" s="88">
        <v>570000</v>
      </c>
    </row>
    <row r="255" spans="1:6" x14ac:dyDescent="0.2">
      <c r="A255" s="10"/>
      <c r="B255" s="73">
        <v>12</v>
      </c>
      <c r="C255" s="74" t="s">
        <v>15</v>
      </c>
      <c r="D255" s="75">
        <v>3239</v>
      </c>
      <c r="E255" s="76" t="s">
        <v>43</v>
      </c>
      <c r="F255" s="77">
        <v>7603</v>
      </c>
    </row>
    <row r="256" spans="1:6" x14ac:dyDescent="0.2">
      <c r="A256" s="10"/>
      <c r="B256" s="78">
        <v>561</v>
      </c>
      <c r="C256" s="79" t="s">
        <v>15</v>
      </c>
      <c r="D256" s="80">
        <v>3239</v>
      </c>
      <c r="E256" s="81" t="s">
        <v>43</v>
      </c>
      <c r="F256" s="82">
        <v>100000</v>
      </c>
    </row>
    <row r="257" spans="1:6" x14ac:dyDescent="0.2">
      <c r="A257" s="10"/>
      <c r="B257" s="84"/>
      <c r="C257" s="85"/>
      <c r="D257" s="86">
        <v>323</v>
      </c>
      <c r="E257" s="22" t="s">
        <v>44</v>
      </c>
      <c r="F257" s="23">
        <f>SUM(F243:F256)</f>
        <v>3113405</v>
      </c>
    </row>
    <row r="258" spans="1:6" x14ac:dyDescent="0.2">
      <c r="A258" s="10"/>
      <c r="B258" s="14">
        <v>12</v>
      </c>
      <c r="C258" s="14" t="s">
        <v>15</v>
      </c>
      <c r="D258" s="14">
        <v>3241</v>
      </c>
      <c r="E258" s="17" t="s">
        <v>45</v>
      </c>
      <c r="F258" s="77">
        <v>0</v>
      </c>
    </row>
    <row r="259" spans="1:6" x14ac:dyDescent="0.2">
      <c r="A259" s="10"/>
      <c r="B259" s="109">
        <v>561</v>
      </c>
      <c r="C259" s="109">
        <v>473</v>
      </c>
      <c r="D259" s="109">
        <v>3241</v>
      </c>
      <c r="E259" s="110" t="s">
        <v>45</v>
      </c>
      <c r="F259" s="88">
        <v>0</v>
      </c>
    </row>
    <row r="260" spans="1:6" x14ac:dyDescent="0.2">
      <c r="A260" s="10"/>
      <c r="B260" s="84"/>
      <c r="C260" s="85"/>
      <c r="D260" s="86">
        <v>324</v>
      </c>
      <c r="E260" s="22" t="s">
        <v>45</v>
      </c>
      <c r="F260" s="23">
        <f>SUM(F259+F258)</f>
        <v>0</v>
      </c>
    </row>
    <row r="261" spans="1:6" x14ac:dyDescent="0.2">
      <c r="A261" s="10"/>
      <c r="B261" s="73">
        <v>12</v>
      </c>
      <c r="C261" s="74" t="s">
        <v>15</v>
      </c>
      <c r="D261" s="75">
        <v>3293</v>
      </c>
      <c r="E261" s="76" t="s">
        <v>47</v>
      </c>
      <c r="F261" s="77">
        <v>28253</v>
      </c>
    </row>
    <row r="262" spans="1:6" x14ac:dyDescent="0.2">
      <c r="A262" s="10"/>
      <c r="B262" s="78">
        <v>561</v>
      </c>
      <c r="C262" s="79" t="s">
        <v>15</v>
      </c>
      <c r="D262" s="80">
        <v>3293</v>
      </c>
      <c r="E262" s="81" t="s">
        <v>47</v>
      </c>
      <c r="F262" s="82">
        <v>130000</v>
      </c>
    </row>
    <row r="263" spans="1:6" x14ac:dyDescent="0.2">
      <c r="A263" s="10"/>
      <c r="B263" s="73">
        <v>12</v>
      </c>
      <c r="C263" s="74" t="s">
        <v>15</v>
      </c>
      <c r="D263" s="75">
        <v>3294</v>
      </c>
      <c r="E263" s="76" t="s">
        <v>48</v>
      </c>
      <c r="F263" s="77">
        <v>0</v>
      </c>
    </row>
    <row r="264" spans="1:6" x14ac:dyDescent="0.2">
      <c r="A264" s="10"/>
      <c r="B264" s="78">
        <v>561</v>
      </c>
      <c r="C264" s="79" t="s">
        <v>15</v>
      </c>
      <c r="D264" s="80">
        <v>3294</v>
      </c>
      <c r="E264" s="81" t="s">
        <v>48</v>
      </c>
      <c r="F264" s="82">
        <v>9792</v>
      </c>
    </row>
    <row r="265" spans="1:6" x14ac:dyDescent="0.2">
      <c r="A265" s="10"/>
      <c r="B265" s="84"/>
      <c r="C265" s="85"/>
      <c r="D265" s="86">
        <v>329</v>
      </c>
      <c r="E265" s="22" t="s">
        <v>51</v>
      </c>
      <c r="F265" s="23">
        <f>SUM(F264+F263+F262+F261)</f>
        <v>168045</v>
      </c>
    </row>
    <row r="266" spans="1:6" x14ac:dyDescent="0.2">
      <c r="A266" s="10"/>
      <c r="B266" s="84"/>
      <c r="C266" s="85"/>
      <c r="D266" s="86">
        <v>32</v>
      </c>
      <c r="E266" s="22" t="s">
        <v>52</v>
      </c>
      <c r="F266" s="23">
        <f>SUM(F265+F260+F257+F242+F233)</f>
        <v>3687712</v>
      </c>
    </row>
    <row r="267" spans="1:6" x14ac:dyDescent="0.2">
      <c r="A267" s="10"/>
      <c r="B267" s="111">
        <v>12</v>
      </c>
      <c r="C267" s="111">
        <v>473</v>
      </c>
      <c r="D267" s="111">
        <v>3631</v>
      </c>
      <c r="E267" s="111" t="s">
        <v>104</v>
      </c>
      <c r="F267" s="112">
        <v>1026946</v>
      </c>
    </row>
    <row r="268" spans="1:6" s="30" customFormat="1" x14ac:dyDescent="0.2">
      <c r="A268" s="10"/>
      <c r="B268" s="113"/>
      <c r="C268" s="113"/>
      <c r="D268" s="113">
        <v>363</v>
      </c>
      <c r="E268" s="113" t="s">
        <v>122</v>
      </c>
      <c r="F268" s="114">
        <f>SUM(F267)</f>
        <v>1026946</v>
      </c>
    </row>
    <row r="269" spans="1:6" ht="25.5" x14ac:dyDescent="0.2">
      <c r="A269" s="10"/>
      <c r="B269" s="73">
        <v>12</v>
      </c>
      <c r="C269" s="73" t="s">
        <v>15</v>
      </c>
      <c r="D269" s="73">
        <v>3691</v>
      </c>
      <c r="E269" s="115" t="s">
        <v>170</v>
      </c>
      <c r="F269" s="35">
        <v>52184</v>
      </c>
    </row>
    <row r="270" spans="1:6" ht="25.5" x14ac:dyDescent="0.2">
      <c r="A270" s="10"/>
      <c r="B270" s="84"/>
      <c r="C270" s="85"/>
      <c r="D270" s="86">
        <v>366</v>
      </c>
      <c r="E270" s="87" t="s">
        <v>143</v>
      </c>
      <c r="F270" s="23">
        <f>SUM(F269)</f>
        <v>52184</v>
      </c>
    </row>
    <row r="271" spans="1:6" x14ac:dyDescent="0.2">
      <c r="A271" s="10"/>
      <c r="B271" s="105">
        <v>561</v>
      </c>
      <c r="C271" s="105">
        <v>473</v>
      </c>
      <c r="D271" s="105">
        <v>3681</v>
      </c>
      <c r="E271" s="116" t="s">
        <v>103</v>
      </c>
      <c r="F271" s="88">
        <v>5775539</v>
      </c>
    </row>
    <row r="272" spans="1:6" x14ac:dyDescent="0.2">
      <c r="A272" s="10"/>
      <c r="B272" s="84"/>
      <c r="C272" s="85"/>
      <c r="D272" s="86">
        <v>368</v>
      </c>
      <c r="E272" s="87" t="s">
        <v>144</v>
      </c>
      <c r="F272" s="23">
        <f>SUM(F271)</f>
        <v>5775539</v>
      </c>
    </row>
    <row r="273" spans="1:6" ht="25.5" x14ac:dyDescent="0.2">
      <c r="A273" s="10"/>
      <c r="B273" s="117">
        <v>561</v>
      </c>
      <c r="C273" s="118" t="s">
        <v>15</v>
      </c>
      <c r="D273" s="119">
        <v>3693</v>
      </c>
      <c r="E273" s="120" t="s">
        <v>145</v>
      </c>
      <c r="F273" s="121">
        <v>338468</v>
      </c>
    </row>
    <row r="274" spans="1:6" ht="25.5" x14ac:dyDescent="0.2">
      <c r="A274" s="10"/>
      <c r="B274" s="84"/>
      <c r="C274" s="85"/>
      <c r="D274" s="86">
        <v>369</v>
      </c>
      <c r="E274" s="87" t="s">
        <v>127</v>
      </c>
      <c r="F274" s="23">
        <f>SUM(F273)</f>
        <v>338468</v>
      </c>
    </row>
    <row r="275" spans="1:6" s="30" customFormat="1" x14ac:dyDescent="0.2">
      <c r="A275" s="10"/>
      <c r="B275" s="113"/>
      <c r="C275" s="113"/>
      <c r="D275" s="113">
        <v>36</v>
      </c>
      <c r="E275" s="113" t="s">
        <v>105</v>
      </c>
      <c r="F275" s="114">
        <f>F272+F270+F268+F274</f>
        <v>7193137</v>
      </c>
    </row>
    <row r="276" spans="1:6" x14ac:dyDescent="0.2">
      <c r="A276" s="10"/>
      <c r="B276" s="73">
        <v>12</v>
      </c>
      <c r="C276" s="73">
        <v>473</v>
      </c>
      <c r="D276" s="73">
        <v>3522</v>
      </c>
      <c r="E276" s="17" t="s">
        <v>130</v>
      </c>
      <c r="F276" s="35">
        <v>4120000</v>
      </c>
    </row>
    <row r="277" spans="1:6" s="30" customFormat="1" ht="25.5" x14ac:dyDescent="0.2">
      <c r="A277" s="10"/>
      <c r="B277" s="84"/>
      <c r="C277" s="84"/>
      <c r="D277" s="84">
        <v>352</v>
      </c>
      <c r="E277" s="22" t="s">
        <v>146</v>
      </c>
      <c r="F277" s="23">
        <f>SUM(F276)</f>
        <v>4120000</v>
      </c>
    </row>
    <row r="278" spans="1:6" x14ac:dyDescent="0.2">
      <c r="A278" s="10"/>
      <c r="B278" s="105">
        <v>561</v>
      </c>
      <c r="C278" s="105">
        <v>473</v>
      </c>
      <c r="D278" s="105">
        <v>3531</v>
      </c>
      <c r="E278" s="110" t="s">
        <v>147</v>
      </c>
      <c r="F278" s="88">
        <v>22779749</v>
      </c>
    </row>
    <row r="279" spans="1:6" s="30" customFormat="1" ht="25.5" x14ac:dyDescent="0.2">
      <c r="A279" s="10"/>
      <c r="B279" s="84"/>
      <c r="C279" s="84"/>
      <c r="D279" s="84">
        <v>353</v>
      </c>
      <c r="E279" s="22" t="s">
        <v>148</v>
      </c>
      <c r="F279" s="23">
        <f>SUM(F278)</f>
        <v>22779749</v>
      </c>
    </row>
    <row r="280" spans="1:6" x14ac:dyDescent="0.2">
      <c r="A280" s="10"/>
      <c r="B280" s="84"/>
      <c r="C280" s="85"/>
      <c r="D280" s="86">
        <v>35</v>
      </c>
      <c r="E280" s="87" t="s">
        <v>115</v>
      </c>
      <c r="F280" s="23">
        <f>F279+F277</f>
        <v>26899749</v>
      </c>
    </row>
    <row r="281" spans="1:6" x14ac:dyDescent="0.2">
      <c r="A281" s="10"/>
      <c r="B281" s="73">
        <v>12</v>
      </c>
      <c r="C281" s="73" t="s">
        <v>15</v>
      </c>
      <c r="D281" s="16">
        <v>4123</v>
      </c>
      <c r="E281" s="17" t="s">
        <v>79</v>
      </c>
      <c r="F281" s="77">
        <v>500</v>
      </c>
    </row>
    <row r="282" spans="1:6" x14ac:dyDescent="0.2">
      <c r="A282" s="10"/>
      <c r="B282" s="105">
        <v>561</v>
      </c>
      <c r="C282" s="105">
        <v>473</v>
      </c>
      <c r="D282" s="122">
        <v>4123</v>
      </c>
      <c r="E282" s="110" t="s">
        <v>79</v>
      </c>
      <c r="F282" s="88">
        <v>3334</v>
      </c>
    </row>
    <row r="283" spans="1:6" x14ac:dyDescent="0.2">
      <c r="A283" s="10"/>
      <c r="B283" s="19"/>
      <c r="C283" s="20"/>
      <c r="D283" s="21">
        <v>412</v>
      </c>
      <c r="E283" s="22" t="s">
        <v>80</v>
      </c>
      <c r="F283" s="23">
        <f>SUM(F282+F281)</f>
        <v>3834</v>
      </c>
    </row>
    <row r="284" spans="1:6" x14ac:dyDescent="0.2">
      <c r="A284" s="10"/>
      <c r="B284" s="19"/>
      <c r="C284" s="20"/>
      <c r="D284" s="21">
        <v>41</v>
      </c>
      <c r="E284" s="22" t="s">
        <v>149</v>
      </c>
      <c r="F284" s="23">
        <f>SUM(F283)</f>
        <v>3834</v>
      </c>
    </row>
    <row r="285" spans="1:6" x14ac:dyDescent="0.2">
      <c r="A285" s="10"/>
      <c r="B285" s="73">
        <v>12</v>
      </c>
      <c r="C285" s="73" t="s">
        <v>15</v>
      </c>
      <c r="D285" s="73">
        <v>4221</v>
      </c>
      <c r="E285" s="76" t="s">
        <v>62</v>
      </c>
      <c r="F285" s="77">
        <v>21741</v>
      </c>
    </row>
    <row r="286" spans="1:6" x14ac:dyDescent="0.2">
      <c r="A286" s="10"/>
      <c r="B286" s="105">
        <v>561</v>
      </c>
      <c r="C286" s="105">
        <v>473</v>
      </c>
      <c r="D286" s="105">
        <v>4221</v>
      </c>
      <c r="E286" s="106" t="s">
        <v>62</v>
      </c>
      <c r="F286" s="88">
        <v>123200</v>
      </c>
    </row>
    <row r="287" spans="1:6" x14ac:dyDescent="0.2">
      <c r="A287" s="10"/>
      <c r="B287" s="73">
        <v>12</v>
      </c>
      <c r="C287" s="73" t="s">
        <v>15</v>
      </c>
      <c r="D287" s="73">
        <v>4222</v>
      </c>
      <c r="E287" s="76" t="s">
        <v>63</v>
      </c>
      <c r="F287" s="77">
        <v>4500</v>
      </c>
    </row>
    <row r="288" spans="1:6" x14ac:dyDescent="0.2">
      <c r="A288" s="10"/>
      <c r="B288" s="105">
        <v>561</v>
      </c>
      <c r="C288" s="105">
        <v>473</v>
      </c>
      <c r="D288" s="105">
        <v>4222</v>
      </c>
      <c r="E288" s="106" t="s">
        <v>63</v>
      </c>
      <c r="F288" s="88">
        <v>25500</v>
      </c>
    </row>
    <row r="289" spans="1:13" x14ac:dyDescent="0.2">
      <c r="A289" s="10"/>
      <c r="B289" s="19"/>
      <c r="C289" s="20"/>
      <c r="D289" s="21">
        <v>422</v>
      </c>
      <c r="E289" s="22" t="s">
        <v>66</v>
      </c>
      <c r="F289" s="23">
        <f>SUM(F285:F288)</f>
        <v>174941</v>
      </c>
    </row>
    <row r="290" spans="1:13" x14ac:dyDescent="0.2">
      <c r="A290" s="10"/>
      <c r="B290" s="73">
        <v>12</v>
      </c>
      <c r="C290" s="74" t="s">
        <v>15</v>
      </c>
      <c r="D290" s="75">
        <v>4262</v>
      </c>
      <c r="E290" s="76" t="s">
        <v>82</v>
      </c>
      <c r="F290" s="77">
        <v>0</v>
      </c>
    </row>
    <row r="291" spans="1:13" x14ac:dyDescent="0.2">
      <c r="A291" s="10"/>
      <c r="B291" s="78">
        <v>561</v>
      </c>
      <c r="C291" s="79" t="s">
        <v>15</v>
      </c>
      <c r="D291" s="80">
        <v>4262</v>
      </c>
      <c r="E291" s="81" t="s">
        <v>82</v>
      </c>
      <c r="F291" s="82">
        <v>0</v>
      </c>
    </row>
    <row r="292" spans="1:13" x14ac:dyDescent="0.2">
      <c r="A292" s="10"/>
      <c r="B292" s="19"/>
      <c r="C292" s="20"/>
      <c r="D292" s="21">
        <v>426</v>
      </c>
      <c r="E292" s="22" t="s">
        <v>150</v>
      </c>
      <c r="F292" s="23">
        <f>SUM(F290:F291)</f>
        <v>0</v>
      </c>
    </row>
    <row r="293" spans="1:13" x14ac:dyDescent="0.2">
      <c r="A293" s="10"/>
      <c r="B293" s="19"/>
      <c r="C293" s="20"/>
      <c r="D293" s="21">
        <v>42</v>
      </c>
      <c r="E293" s="22" t="s">
        <v>67</v>
      </c>
      <c r="F293" s="23">
        <f>F292+F289</f>
        <v>174941</v>
      </c>
    </row>
    <row r="294" spans="1:13" s="30" customFormat="1" x14ac:dyDescent="0.2">
      <c r="A294" s="10" t="s">
        <v>14</v>
      </c>
      <c r="B294" s="41" t="s">
        <v>151</v>
      </c>
      <c r="C294" s="41"/>
      <c r="D294" s="41"/>
      <c r="E294" s="47" t="s">
        <v>152</v>
      </c>
      <c r="F294" s="70">
        <f>F301+F304+F309+F317+F320+F331+F334+F337+F339+F348+F352+F358+F361</f>
        <v>3241301</v>
      </c>
    </row>
    <row r="295" spans="1:13" x14ac:dyDescent="0.2">
      <c r="A295" s="10"/>
      <c r="B295" s="123">
        <v>12</v>
      </c>
      <c r="C295" s="124" t="s">
        <v>15</v>
      </c>
      <c r="D295" s="125">
        <v>3111</v>
      </c>
      <c r="E295" s="126" t="s">
        <v>16</v>
      </c>
      <c r="F295" s="127">
        <v>81200</v>
      </c>
      <c r="H295" s="83"/>
      <c r="I295" s="83"/>
      <c r="J295" s="83"/>
      <c r="K295" s="83"/>
      <c r="L295" s="83"/>
      <c r="M295" s="83"/>
    </row>
    <row r="296" spans="1:13" x14ac:dyDescent="0.2">
      <c r="A296" s="10"/>
      <c r="B296" s="128">
        <v>563</v>
      </c>
      <c r="C296" s="129" t="s">
        <v>15</v>
      </c>
      <c r="D296" s="130">
        <v>3111</v>
      </c>
      <c r="E296" s="131" t="s">
        <v>16</v>
      </c>
      <c r="F296" s="132">
        <v>424303</v>
      </c>
    </row>
    <row r="297" spans="1:13" x14ac:dyDescent="0.2">
      <c r="A297" s="10"/>
      <c r="B297" s="123">
        <v>12</v>
      </c>
      <c r="C297" s="124" t="s">
        <v>15</v>
      </c>
      <c r="D297" s="125">
        <v>3113</v>
      </c>
      <c r="E297" s="126" t="s">
        <v>17</v>
      </c>
      <c r="F297" s="127">
        <v>0</v>
      </c>
    </row>
    <row r="298" spans="1:13" x14ac:dyDescent="0.2">
      <c r="A298" s="10"/>
      <c r="B298" s="128">
        <v>563</v>
      </c>
      <c r="C298" s="129" t="s">
        <v>15</v>
      </c>
      <c r="D298" s="130">
        <v>3113</v>
      </c>
      <c r="E298" s="131" t="s">
        <v>17</v>
      </c>
      <c r="F298" s="132">
        <v>0</v>
      </c>
    </row>
    <row r="299" spans="1:13" x14ac:dyDescent="0.2">
      <c r="A299" s="10"/>
      <c r="B299" s="123">
        <v>12</v>
      </c>
      <c r="C299" s="124" t="s">
        <v>15</v>
      </c>
      <c r="D299" s="125">
        <v>3114</v>
      </c>
      <c r="E299" s="126" t="s">
        <v>18</v>
      </c>
      <c r="F299" s="127">
        <v>0</v>
      </c>
    </row>
    <row r="300" spans="1:13" x14ac:dyDescent="0.2">
      <c r="A300" s="10"/>
      <c r="B300" s="128">
        <v>563</v>
      </c>
      <c r="C300" s="129" t="s">
        <v>15</v>
      </c>
      <c r="D300" s="130">
        <v>3114</v>
      </c>
      <c r="E300" s="131" t="s">
        <v>18</v>
      </c>
      <c r="F300" s="132">
        <v>0</v>
      </c>
    </row>
    <row r="301" spans="1:13" s="30" customFormat="1" x14ac:dyDescent="0.2">
      <c r="A301" s="10"/>
      <c r="B301" s="84"/>
      <c r="C301" s="85"/>
      <c r="D301" s="86">
        <v>311</v>
      </c>
      <c r="E301" s="87" t="s">
        <v>19</v>
      </c>
      <c r="F301" s="23">
        <f>SUM(F295:F300)</f>
        <v>505503</v>
      </c>
    </row>
    <row r="302" spans="1:13" x14ac:dyDescent="0.2">
      <c r="A302" s="10"/>
      <c r="B302" s="123">
        <v>12</v>
      </c>
      <c r="C302" s="124" t="s">
        <v>15</v>
      </c>
      <c r="D302" s="125">
        <v>3121</v>
      </c>
      <c r="E302" s="126" t="s">
        <v>20</v>
      </c>
      <c r="F302" s="127">
        <v>0</v>
      </c>
    </row>
    <row r="303" spans="1:13" x14ac:dyDescent="0.2">
      <c r="A303" s="10"/>
      <c r="B303" s="128">
        <v>563</v>
      </c>
      <c r="C303" s="129" t="s">
        <v>15</v>
      </c>
      <c r="D303" s="130">
        <v>3121</v>
      </c>
      <c r="E303" s="131" t="s">
        <v>20</v>
      </c>
      <c r="F303" s="132">
        <v>0</v>
      </c>
    </row>
    <row r="304" spans="1:13" s="30" customFormat="1" x14ac:dyDescent="0.2">
      <c r="A304" s="10"/>
      <c r="B304" s="84"/>
      <c r="C304" s="85"/>
      <c r="D304" s="86">
        <v>312</v>
      </c>
      <c r="E304" s="22" t="s">
        <v>20</v>
      </c>
      <c r="F304" s="23">
        <f>SUM(F302+F303)</f>
        <v>0</v>
      </c>
    </row>
    <row r="305" spans="1:13" x14ac:dyDescent="0.2">
      <c r="A305" s="10"/>
      <c r="B305" s="123">
        <v>12</v>
      </c>
      <c r="C305" s="124" t="s">
        <v>15</v>
      </c>
      <c r="D305" s="125">
        <v>3132</v>
      </c>
      <c r="E305" s="126" t="s">
        <v>21</v>
      </c>
      <c r="F305" s="127">
        <v>13900</v>
      </c>
    </row>
    <row r="306" spans="1:13" x14ac:dyDescent="0.2">
      <c r="A306" s="10"/>
      <c r="B306" s="128">
        <v>563</v>
      </c>
      <c r="C306" s="129" t="s">
        <v>15</v>
      </c>
      <c r="D306" s="130">
        <v>3132</v>
      </c>
      <c r="E306" s="131" t="s">
        <v>21</v>
      </c>
      <c r="F306" s="132">
        <v>80456</v>
      </c>
    </row>
    <row r="307" spans="1:13" x14ac:dyDescent="0.2">
      <c r="A307" s="10"/>
      <c r="B307" s="123">
        <v>12</v>
      </c>
      <c r="C307" s="124" t="s">
        <v>15</v>
      </c>
      <c r="D307" s="125">
        <v>3133</v>
      </c>
      <c r="E307" s="126" t="s">
        <v>22</v>
      </c>
      <c r="F307" s="127">
        <v>1200</v>
      </c>
    </row>
    <row r="308" spans="1:13" x14ac:dyDescent="0.2">
      <c r="A308" s="10"/>
      <c r="B308" s="128">
        <v>563</v>
      </c>
      <c r="C308" s="129" t="s">
        <v>15</v>
      </c>
      <c r="D308" s="130">
        <v>3133</v>
      </c>
      <c r="E308" s="131" t="s">
        <v>22</v>
      </c>
      <c r="F308" s="132">
        <v>4800</v>
      </c>
    </row>
    <row r="309" spans="1:13" s="30" customFormat="1" x14ac:dyDescent="0.2">
      <c r="A309" s="10"/>
      <c r="B309" s="84"/>
      <c r="C309" s="85"/>
      <c r="D309" s="86">
        <v>313</v>
      </c>
      <c r="E309" s="87" t="s">
        <v>23</v>
      </c>
      <c r="F309" s="23">
        <f>SUM(F308+F307+F306+F305)</f>
        <v>100356</v>
      </c>
    </row>
    <row r="310" spans="1:13" x14ac:dyDescent="0.2">
      <c r="A310" s="10"/>
      <c r="B310" s="84"/>
      <c r="C310" s="85"/>
      <c r="D310" s="86">
        <v>31</v>
      </c>
      <c r="E310" s="87" t="s">
        <v>141</v>
      </c>
      <c r="F310" s="23">
        <f>SUM(F309+F304+F301)</f>
        <v>605859</v>
      </c>
    </row>
    <row r="311" spans="1:13" x14ac:dyDescent="0.2">
      <c r="A311" s="10"/>
      <c r="B311" s="123">
        <v>12</v>
      </c>
      <c r="C311" s="124" t="s">
        <v>15</v>
      </c>
      <c r="D311" s="125">
        <v>3211</v>
      </c>
      <c r="E311" s="126" t="s">
        <v>25</v>
      </c>
      <c r="F311" s="127">
        <v>0</v>
      </c>
      <c r="H311" s="83"/>
      <c r="I311" s="83"/>
      <c r="J311" s="83"/>
      <c r="K311" s="83"/>
      <c r="L311" s="83"/>
      <c r="M311" s="83"/>
    </row>
    <row r="312" spans="1:13" x14ac:dyDescent="0.2">
      <c r="A312" s="10"/>
      <c r="B312" s="128">
        <v>563</v>
      </c>
      <c r="C312" s="129" t="s">
        <v>15</v>
      </c>
      <c r="D312" s="130">
        <v>3211</v>
      </c>
      <c r="E312" s="131" t="s">
        <v>25</v>
      </c>
      <c r="F312" s="132">
        <v>0</v>
      </c>
    </row>
    <row r="313" spans="1:13" x14ac:dyDescent="0.2">
      <c r="A313" s="10"/>
      <c r="B313" s="123">
        <v>12</v>
      </c>
      <c r="C313" s="124" t="s">
        <v>15</v>
      </c>
      <c r="D313" s="125">
        <v>3212</v>
      </c>
      <c r="E313" s="126" t="s">
        <v>26</v>
      </c>
      <c r="F313" s="127">
        <v>0</v>
      </c>
    </row>
    <row r="314" spans="1:13" x14ac:dyDescent="0.2">
      <c r="A314" s="10"/>
      <c r="B314" s="128">
        <v>563</v>
      </c>
      <c r="C314" s="129" t="s">
        <v>15</v>
      </c>
      <c r="D314" s="130">
        <v>3212</v>
      </c>
      <c r="E314" s="131" t="s">
        <v>26</v>
      </c>
      <c r="F314" s="132">
        <v>0</v>
      </c>
    </row>
    <row r="315" spans="1:13" x14ac:dyDescent="0.2">
      <c r="A315" s="10"/>
      <c r="B315" s="123">
        <v>12</v>
      </c>
      <c r="C315" s="124" t="s">
        <v>15</v>
      </c>
      <c r="D315" s="125">
        <v>3213</v>
      </c>
      <c r="E315" s="126" t="s">
        <v>27</v>
      </c>
      <c r="F315" s="127">
        <v>0</v>
      </c>
    </row>
    <row r="316" spans="1:13" x14ac:dyDescent="0.2">
      <c r="A316" s="10"/>
      <c r="B316" s="128">
        <v>563</v>
      </c>
      <c r="C316" s="129" t="s">
        <v>15</v>
      </c>
      <c r="D316" s="130">
        <v>3213</v>
      </c>
      <c r="E316" s="131" t="s">
        <v>27</v>
      </c>
      <c r="F316" s="132">
        <v>0</v>
      </c>
    </row>
    <row r="317" spans="1:13" s="30" customFormat="1" x14ac:dyDescent="0.2">
      <c r="A317" s="10"/>
      <c r="B317" s="84"/>
      <c r="C317" s="85"/>
      <c r="D317" s="86">
        <v>321</v>
      </c>
      <c r="E317" s="87" t="s">
        <v>29</v>
      </c>
      <c r="F317" s="23">
        <f>SUM(F316+F315+F314+F313+F312+F311)</f>
        <v>0</v>
      </c>
    </row>
    <row r="318" spans="1:13" x14ac:dyDescent="0.2">
      <c r="A318" s="10"/>
      <c r="B318" s="123">
        <v>12</v>
      </c>
      <c r="C318" s="124" t="s">
        <v>15</v>
      </c>
      <c r="D318" s="125">
        <v>3221</v>
      </c>
      <c r="E318" s="126" t="s">
        <v>30</v>
      </c>
      <c r="F318" s="127">
        <v>0</v>
      </c>
    </row>
    <row r="319" spans="1:13" x14ac:dyDescent="0.2">
      <c r="A319" s="10"/>
      <c r="B319" s="128">
        <v>562</v>
      </c>
      <c r="C319" s="129" t="s">
        <v>15</v>
      </c>
      <c r="D319" s="130">
        <v>3221</v>
      </c>
      <c r="E319" s="131" t="s">
        <v>30</v>
      </c>
      <c r="F319" s="132">
        <v>0</v>
      </c>
    </row>
    <row r="320" spans="1:13" s="30" customFormat="1" x14ac:dyDescent="0.2">
      <c r="A320" s="10"/>
      <c r="B320" s="84"/>
      <c r="C320" s="85"/>
      <c r="D320" s="86">
        <v>322</v>
      </c>
      <c r="E320" s="87" t="s">
        <v>35</v>
      </c>
      <c r="F320" s="23">
        <f>SUM(F319+F318)</f>
        <v>0</v>
      </c>
    </row>
    <row r="321" spans="1:6" x14ac:dyDescent="0.2">
      <c r="A321" s="10"/>
      <c r="B321" s="123">
        <v>12</v>
      </c>
      <c r="C321" s="124" t="s">
        <v>15</v>
      </c>
      <c r="D321" s="125">
        <v>3233</v>
      </c>
      <c r="E321" s="126" t="s">
        <v>38</v>
      </c>
      <c r="F321" s="127">
        <v>48416</v>
      </c>
    </row>
    <row r="322" spans="1:6" x14ac:dyDescent="0.2">
      <c r="A322" s="10"/>
      <c r="B322" s="128">
        <v>563</v>
      </c>
      <c r="C322" s="129" t="s">
        <v>15</v>
      </c>
      <c r="D322" s="130">
        <v>3233</v>
      </c>
      <c r="E322" s="131" t="s">
        <v>38</v>
      </c>
      <c r="F322" s="132">
        <v>191250</v>
      </c>
    </row>
    <row r="323" spans="1:6" x14ac:dyDescent="0.2">
      <c r="A323" s="10"/>
      <c r="B323" s="133">
        <v>12</v>
      </c>
      <c r="C323" s="134" t="s">
        <v>15</v>
      </c>
      <c r="D323" s="135">
        <v>3235</v>
      </c>
      <c r="E323" s="136" t="s">
        <v>40</v>
      </c>
      <c r="F323" s="137">
        <v>0</v>
      </c>
    </row>
    <row r="324" spans="1:6" x14ac:dyDescent="0.2">
      <c r="A324" s="10"/>
      <c r="B324" s="128">
        <v>563</v>
      </c>
      <c r="C324" s="129" t="s">
        <v>15</v>
      </c>
      <c r="D324" s="130">
        <v>3235</v>
      </c>
      <c r="E324" s="131" t="s">
        <v>153</v>
      </c>
      <c r="F324" s="132">
        <v>0</v>
      </c>
    </row>
    <row r="325" spans="1:6" x14ac:dyDescent="0.2">
      <c r="A325" s="10"/>
      <c r="B325" s="123">
        <v>12</v>
      </c>
      <c r="C325" s="124" t="s">
        <v>15</v>
      </c>
      <c r="D325" s="125">
        <v>3237</v>
      </c>
      <c r="E325" s="126" t="s">
        <v>42</v>
      </c>
      <c r="F325" s="127">
        <v>139159</v>
      </c>
    </row>
    <row r="326" spans="1:6" x14ac:dyDescent="0.2">
      <c r="A326" s="10"/>
      <c r="B326" s="128">
        <v>563</v>
      </c>
      <c r="C326" s="129">
        <v>473</v>
      </c>
      <c r="D326" s="130">
        <v>3237</v>
      </c>
      <c r="E326" s="131" t="s">
        <v>42</v>
      </c>
      <c r="F326" s="132">
        <v>788565</v>
      </c>
    </row>
    <row r="327" spans="1:6" x14ac:dyDescent="0.2">
      <c r="A327" s="10"/>
      <c r="B327" s="123">
        <v>12</v>
      </c>
      <c r="C327" s="124" t="s">
        <v>15</v>
      </c>
      <c r="D327" s="125">
        <v>3238</v>
      </c>
      <c r="E327" s="126" t="s">
        <v>78</v>
      </c>
      <c r="F327" s="127">
        <v>0</v>
      </c>
    </row>
    <row r="328" spans="1:6" x14ac:dyDescent="0.2">
      <c r="A328" s="10"/>
      <c r="B328" s="128">
        <v>563</v>
      </c>
      <c r="C328" s="129">
        <v>473</v>
      </c>
      <c r="D328" s="130">
        <v>3238</v>
      </c>
      <c r="E328" s="131" t="s">
        <v>78</v>
      </c>
      <c r="F328" s="132">
        <v>0</v>
      </c>
    </row>
    <row r="329" spans="1:6" x14ac:dyDescent="0.2">
      <c r="A329" s="10"/>
      <c r="B329" s="123">
        <v>12</v>
      </c>
      <c r="C329" s="124" t="s">
        <v>15</v>
      </c>
      <c r="D329" s="125">
        <v>3239</v>
      </c>
      <c r="E329" s="126" t="s">
        <v>43</v>
      </c>
      <c r="F329" s="127">
        <v>29448</v>
      </c>
    </row>
    <row r="330" spans="1:6" x14ac:dyDescent="0.2">
      <c r="A330" s="10"/>
      <c r="B330" s="128">
        <v>563</v>
      </c>
      <c r="C330" s="129" t="s">
        <v>15</v>
      </c>
      <c r="D330" s="130">
        <v>3239</v>
      </c>
      <c r="E330" s="131" t="s">
        <v>43</v>
      </c>
      <c r="F330" s="132">
        <v>120604</v>
      </c>
    </row>
    <row r="331" spans="1:6" s="30" customFormat="1" x14ac:dyDescent="0.2">
      <c r="A331" s="10"/>
      <c r="B331" s="84"/>
      <c r="C331" s="85"/>
      <c r="D331" s="86">
        <v>323</v>
      </c>
      <c r="E331" s="22" t="s">
        <v>44</v>
      </c>
      <c r="F331" s="23">
        <f t="shared" ref="F331" si="29">SUM(F321:F330)</f>
        <v>1317442</v>
      </c>
    </row>
    <row r="332" spans="1:6" x14ac:dyDescent="0.2">
      <c r="A332" s="10"/>
      <c r="B332" s="123">
        <v>12</v>
      </c>
      <c r="C332" s="124" t="s">
        <v>15</v>
      </c>
      <c r="D332" s="125">
        <v>3293</v>
      </c>
      <c r="E332" s="126" t="s">
        <v>47</v>
      </c>
      <c r="F332" s="127">
        <v>0</v>
      </c>
    </row>
    <row r="333" spans="1:6" x14ac:dyDescent="0.2">
      <c r="A333" s="10"/>
      <c r="B333" s="128">
        <v>563</v>
      </c>
      <c r="C333" s="129" t="s">
        <v>15</v>
      </c>
      <c r="D333" s="130">
        <v>3293</v>
      </c>
      <c r="E333" s="131" t="s">
        <v>47</v>
      </c>
      <c r="F333" s="132">
        <v>0</v>
      </c>
    </row>
    <row r="334" spans="1:6" s="30" customFormat="1" x14ac:dyDescent="0.2">
      <c r="A334" s="10"/>
      <c r="B334" s="84"/>
      <c r="C334" s="85"/>
      <c r="D334" s="86">
        <v>329</v>
      </c>
      <c r="E334" s="22" t="s">
        <v>51</v>
      </c>
      <c r="F334" s="23">
        <f>SUM(F333+F332)</f>
        <v>0</v>
      </c>
    </row>
    <row r="335" spans="1:6" x14ac:dyDescent="0.2">
      <c r="A335" s="10"/>
      <c r="B335" s="84"/>
      <c r="C335" s="85"/>
      <c r="D335" s="86">
        <v>32</v>
      </c>
      <c r="E335" s="22" t="s">
        <v>154</v>
      </c>
      <c r="F335" s="23">
        <f>SUM(F334+F331+F320+F317)</f>
        <v>1317442</v>
      </c>
    </row>
    <row r="336" spans="1:6" x14ac:dyDescent="0.2">
      <c r="A336" s="36"/>
      <c r="B336" s="107">
        <v>12</v>
      </c>
      <c r="C336" s="138" t="s">
        <v>15</v>
      </c>
      <c r="D336" s="139">
        <v>3522</v>
      </c>
      <c r="E336" s="17" t="s">
        <v>130</v>
      </c>
      <c r="F336" s="35">
        <v>0</v>
      </c>
    </row>
    <row r="337" spans="1:6" ht="25.5" x14ac:dyDescent="0.2">
      <c r="A337" s="10"/>
      <c r="B337" s="84"/>
      <c r="C337" s="85"/>
      <c r="D337" s="86">
        <v>352</v>
      </c>
      <c r="E337" s="22" t="s">
        <v>146</v>
      </c>
      <c r="F337" s="23">
        <f>SUM(F336)</f>
        <v>0</v>
      </c>
    </row>
    <row r="338" spans="1:6" x14ac:dyDescent="0.2">
      <c r="A338" s="10"/>
      <c r="B338" s="140">
        <v>563</v>
      </c>
      <c r="C338" s="141" t="s">
        <v>15</v>
      </c>
      <c r="D338" s="142">
        <v>3531</v>
      </c>
      <c r="E338" s="110" t="s">
        <v>147</v>
      </c>
      <c r="F338" s="143">
        <v>0</v>
      </c>
    </row>
    <row r="339" spans="1:6" ht="25.5" x14ac:dyDescent="0.2">
      <c r="A339" s="10"/>
      <c r="B339" s="84"/>
      <c r="C339" s="85"/>
      <c r="D339" s="86">
        <v>353</v>
      </c>
      <c r="E339" s="22" t="s">
        <v>148</v>
      </c>
      <c r="F339" s="23">
        <f>SUM(F338)</f>
        <v>0</v>
      </c>
    </row>
    <row r="340" spans="1:6" x14ac:dyDescent="0.2">
      <c r="A340" s="10"/>
      <c r="B340" s="84"/>
      <c r="C340" s="85"/>
      <c r="D340" s="86">
        <v>35</v>
      </c>
      <c r="E340" s="87" t="s">
        <v>115</v>
      </c>
      <c r="F340" s="23">
        <f>F339+F337</f>
        <v>0</v>
      </c>
    </row>
    <row r="341" spans="1:6" ht="25.5" x14ac:dyDescent="0.2">
      <c r="A341" s="10"/>
      <c r="B341" s="144">
        <v>12</v>
      </c>
      <c r="C341" s="145" t="s">
        <v>15</v>
      </c>
      <c r="D341" s="146">
        <v>3691</v>
      </c>
      <c r="E341" s="147" t="s">
        <v>145</v>
      </c>
      <c r="F341" s="148"/>
    </row>
    <row r="342" spans="1:6" ht="25.5" x14ac:dyDescent="0.2">
      <c r="A342" s="10"/>
      <c r="B342" s="84"/>
      <c r="C342" s="85"/>
      <c r="D342" s="86">
        <v>369</v>
      </c>
      <c r="E342" s="22" t="s">
        <v>127</v>
      </c>
      <c r="F342" s="23"/>
    </row>
    <row r="343" spans="1:6" x14ac:dyDescent="0.2">
      <c r="A343" s="10"/>
      <c r="B343" s="149"/>
      <c r="C343" s="150" t="s">
        <v>155</v>
      </c>
      <c r="D343" s="151">
        <v>3681</v>
      </c>
      <c r="E343" s="116" t="s">
        <v>103</v>
      </c>
      <c r="F343" s="152"/>
    </row>
    <row r="344" spans="1:6" x14ac:dyDescent="0.2">
      <c r="A344" s="10"/>
      <c r="B344" s="84"/>
      <c r="C344" s="85"/>
      <c r="D344" s="86">
        <v>368</v>
      </c>
      <c r="E344" s="87" t="s">
        <v>144</v>
      </c>
      <c r="F344" s="23"/>
    </row>
    <row r="345" spans="1:6" x14ac:dyDescent="0.2">
      <c r="A345" s="10"/>
      <c r="B345" s="84"/>
      <c r="C345" s="85"/>
      <c r="D345" s="86">
        <v>36</v>
      </c>
      <c r="E345" s="22" t="s">
        <v>156</v>
      </c>
      <c r="F345" s="23"/>
    </row>
    <row r="346" spans="1:6" x14ac:dyDescent="0.2">
      <c r="A346" s="36"/>
      <c r="B346" s="107">
        <v>12</v>
      </c>
      <c r="C346" s="138" t="s">
        <v>15</v>
      </c>
      <c r="D346" s="139">
        <v>3811</v>
      </c>
      <c r="E346" s="108" t="s">
        <v>96</v>
      </c>
      <c r="F346" s="153">
        <v>198000</v>
      </c>
    </row>
    <row r="347" spans="1:6" x14ac:dyDescent="0.2">
      <c r="A347" s="36"/>
      <c r="B347" s="154">
        <v>563</v>
      </c>
      <c r="C347" s="155" t="s">
        <v>15</v>
      </c>
      <c r="D347" s="156">
        <v>3813</v>
      </c>
      <c r="E347" s="157" t="s">
        <v>157</v>
      </c>
      <c r="F347" s="158">
        <v>1120000</v>
      </c>
    </row>
    <row r="348" spans="1:6" x14ac:dyDescent="0.2">
      <c r="A348" s="10"/>
      <c r="B348" s="84"/>
      <c r="C348" s="85"/>
      <c r="D348" s="86">
        <v>381</v>
      </c>
      <c r="E348" s="22" t="s">
        <v>97</v>
      </c>
      <c r="F348" s="23">
        <f>SUM(F346:F347)</f>
        <v>1318000</v>
      </c>
    </row>
    <row r="349" spans="1:6" x14ac:dyDescent="0.2">
      <c r="A349" s="10"/>
      <c r="B349" s="84"/>
      <c r="C349" s="85"/>
      <c r="D349" s="86">
        <v>38</v>
      </c>
      <c r="E349" s="22" t="s">
        <v>98</v>
      </c>
      <c r="F349" s="23">
        <f>SUM(F348)</f>
        <v>1318000</v>
      </c>
    </row>
    <row r="350" spans="1:6" x14ac:dyDescent="0.2">
      <c r="A350" s="10"/>
      <c r="B350" s="123">
        <v>12</v>
      </c>
      <c r="C350" s="124" t="s">
        <v>15</v>
      </c>
      <c r="D350" s="125">
        <v>4123</v>
      </c>
      <c r="E350" s="126" t="s">
        <v>79</v>
      </c>
      <c r="F350" s="127">
        <v>0</v>
      </c>
    </row>
    <row r="351" spans="1:6" x14ac:dyDescent="0.2">
      <c r="A351" s="10"/>
      <c r="B351" s="128">
        <v>563</v>
      </c>
      <c r="C351" s="129" t="s">
        <v>15</v>
      </c>
      <c r="D351" s="130">
        <v>4123</v>
      </c>
      <c r="E351" s="131" t="s">
        <v>79</v>
      </c>
      <c r="F351" s="132">
        <v>0</v>
      </c>
    </row>
    <row r="352" spans="1:6" s="30" customFormat="1" x14ac:dyDescent="0.2">
      <c r="A352" s="10"/>
      <c r="B352" s="19"/>
      <c r="C352" s="20"/>
      <c r="D352" s="21">
        <v>412</v>
      </c>
      <c r="E352" s="22" t="s">
        <v>80</v>
      </c>
      <c r="F352" s="23">
        <f>SUM(F351+F350)</f>
        <v>0</v>
      </c>
    </row>
    <row r="353" spans="1:11" x14ac:dyDescent="0.2">
      <c r="A353" s="10"/>
      <c r="B353" s="19"/>
      <c r="C353" s="20"/>
      <c r="D353" s="21">
        <v>41</v>
      </c>
      <c r="E353" s="22" t="s">
        <v>149</v>
      </c>
      <c r="F353" s="23">
        <f>SUM(F352)</f>
        <v>0</v>
      </c>
    </row>
    <row r="354" spans="1:11" x14ac:dyDescent="0.2">
      <c r="A354" s="10"/>
      <c r="B354" s="123">
        <v>12</v>
      </c>
      <c r="C354" s="124" t="s">
        <v>15</v>
      </c>
      <c r="D354" s="125">
        <v>4221</v>
      </c>
      <c r="E354" s="126" t="s">
        <v>62</v>
      </c>
      <c r="F354" s="127">
        <v>0</v>
      </c>
      <c r="H354" s="83"/>
      <c r="I354" s="83"/>
      <c r="J354" s="83"/>
      <c r="K354" s="83"/>
    </row>
    <row r="355" spans="1:11" x14ac:dyDescent="0.2">
      <c r="A355" s="10"/>
      <c r="B355" s="128">
        <v>563</v>
      </c>
      <c r="C355" s="129" t="s">
        <v>15</v>
      </c>
      <c r="D355" s="130">
        <v>4221</v>
      </c>
      <c r="E355" s="131" t="s">
        <v>62</v>
      </c>
      <c r="F355" s="132">
        <v>0</v>
      </c>
    </row>
    <row r="356" spans="1:11" x14ac:dyDescent="0.2">
      <c r="A356" s="10"/>
      <c r="B356" s="123">
        <v>12</v>
      </c>
      <c r="C356" s="124" t="s">
        <v>15</v>
      </c>
      <c r="D356" s="125">
        <v>4222</v>
      </c>
      <c r="E356" s="126" t="s">
        <v>63</v>
      </c>
      <c r="F356" s="127">
        <v>0</v>
      </c>
    </row>
    <row r="357" spans="1:11" x14ac:dyDescent="0.2">
      <c r="A357" s="10"/>
      <c r="B357" s="128">
        <v>563</v>
      </c>
      <c r="C357" s="129" t="s">
        <v>15</v>
      </c>
      <c r="D357" s="130">
        <v>4222</v>
      </c>
      <c r="E357" s="131" t="s">
        <v>63</v>
      </c>
      <c r="F357" s="132">
        <v>0</v>
      </c>
    </row>
    <row r="358" spans="1:11" s="30" customFormat="1" x14ac:dyDescent="0.2">
      <c r="A358" s="10"/>
      <c r="B358" s="19"/>
      <c r="C358" s="20"/>
      <c r="D358" s="21">
        <v>422</v>
      </c>
      <c r="E358" s="22" t="s">
        <v>66</v>
      </c>
      <c r="F358" s="23">
        <f>SUM(F354:F357)</f>
        <v>0</v>
      </c>
    </row>
    <row r="359" spans="1:11" x14ac:dyDescent="0.2">
      <c r="A359" s="10"/>
      <c r="B359" s="123">
        <v>12</v>
      </c>
      <c r="C359" s="124" t="s">
        <v>15</v>
      </c>
      <c r="D359" s="125">
        <v>4262</v>
      </c>
      <c r="E359" s="126" t="s">
        <v>82</v>
      </c>
      <c r="F359" s="127">
        <v>0</v>
      </c>
    </row>
    <row r="360" spans="1:11" x14ac:dyDescent="0.2">
      <c r="A360" s="10"/>
      <c r="B360" s="128">
        <v>563</v>
      </c>
      <c r="C360" s="129" t="s">
        <v>15</v>
      </c>
      <c r="D360" s="130">
        <v>4262</v>
      </c>
      <c r="E360" s="131" t="s">
        <v>82</v>
      </c>
      <c r="F360" s="132">
        <v>0</v>
      </c>
    </row>
    <row r="361" spans="1:11" s="30" customFormat="1" x14ac:dyDescent="0.2">
      <c r="A361" s="10"/>
      <c r="B361" s="19"/>
      <c r="C361" s="20"/>
      <c r="D361" s="21">
        <v>426</v>
      </c>
      <c r="E361" s="22" t="s">
        <v>83</v>
      </c>
      <c r="F361" s="23">
        <f>SUM(F359:F360)</f>
        <v>0</v>
      </c>
    </row>
    <row r="362" spans="1:11" s="30" customFormat="1" x14ac:dyDescent="0.2">
      <c r="A362" s="10"/>
      <c r="B362" s="19"/>
      <c r="C362" s="20"/>
      <c r="D362" s="21">
        <v>42</v>
      </c>
      <c r="E362" s="22" t="s">
        <v>67</v>
      </c>
      <c r="F362" s="23">
        <f>F361+F358</f>
        <v>0</v>
      </c>
    </row>
    <row r="363" spans="1:11" s="30" customFormat="1" ht="25.5" x14ac:dyDescent="0.2">
      <c r="A363" s="10" t="s">
        <v>14</v>
      </c>
      <c r="B363" s="41" t="s">
        <v>158</v>
      </c>
      <c r="C363" s="41"/>
      <c r="D363" s="41"/>
      <c r="E363" s="47" t="s">
        <v>159</v>
      </c>
      <c r="F363" s="159">
        <f>SUM(F366+F369+F374+F381+F391+F395+F399+F403)</f>
        <v>1216898</v>
      </c>
    </row>
    <row r="364" spans="1:11" x14ac:dyDescent="0.2">
      <c r="A364" s="36"/>
      <c r="B364" s="73">
        <v>12</v>
      </c>
      <c r="C364" s="74" t="s">
        <v>15</v>
      </c>
      <c r="D364" s="75">
        <v>3111</v>
      </c>
      <c r="E364" s="76" t="s">
        <v>16</v>
      </c>
      <c r="F364" s="77">
        <v>94800</v>
      </c>
    </row>
    <row r="365" spans="1:11" x14ac:dyDescent="0.2">
      <c r="A365" s="36"/>
      <c r="B365" s="78">
        <v>559</v>
      </c>
      <c r="C365" s="79" t="s">
        <v>15</v>
      </c>
      <c r="D365" s="80">
        <v>3111</v>
      </c>
      <c r="E365" s="81" t="s">
        <v>16</v>
      </c>
      <c r="F365" s="82">
        <v>537200</v>
      </c>
    </row>
    <row r="366" spans="1:11" s="30" customFormat="1" x14ac:dyDescent="0.2">
      <c r="A366" s="10"/>
      <c r="B366" s="84"/>
      <c r="C366" s="85"/>
      <c r="D366" s="86">
        <v>311</v>
      </c>
      <c r="E366" s="87" t="s">
        <v>19</v>
      </c>
      <c r="F366" s="23">
        <f>SUM(F365+F364)</f>
        <v>632000</v>
      </c>
    </row>
    <row r="367" spans="1:11" x14ac:dyDescent="0.2">
      <c r="A367" s="36"/>
      <c r="B367" s="73">
        <v>12</v>
      </c>
      <c r="C367" s="74" t="s">
        <v>15</v>
      </c>
      <c r="D367" s="75">
        <v>3121</v>
      </c>
      <c r="E367" s="76" t="s">
        <v>20</v>
      </c>
      <c r="F367" s="77">
        <v>2400</v>
      </c>
    </row>
    <row r="368" spans="1:11" x14ac:dyDescent="0.2">
      <c r="A368" s="36"/>
      <c r="B368" s="78">
        <v>559</v>
      </c>
      <c r="C368" s="79" t="s">
        <v>15</v>
      </c>
      <c r="D368" s="80">
        <v>3121</v>
      </c>
      <c r="E368" s="81" t="s">
        <v>20</v>
      </c>
      <c r="F368" s="82">
        <v>13600</v>
      </c>
    </row>
    <row r="369" spans="1:6" s="30" customFormat="1" x14ac:dyDescent="0.2">
      <c r="A369" s="10"/>
      <c r="B369" s="84"/>
      <c r="C369" s="85"/>
      <c r="D369" s="86">
        <v>312</v>
      </c>
      <c r="E369" s="22" t="s">
        <v>20</v>
      </c>
      <c r="F369" s="23">
        <f>SUM(F368+F367)</f>
        <v>16000</v>
      </c>
    </row>
    <row r="370" spans="1:6" x14ac:dyDescent="0.2">
      <c r="A370" s="36"/>
      <c r="B370" s="73">
        <v>12</v>
      </c>
      <c r="C370" s="74" t="s">
        <v>15</v>
      </c>
      <c r="D370" s="75">
        <v>3132</v>
      </c>
      <c r="E370" s="76" t="s">
        <v>21</v>
      </c>
      <c r="F370" s="77">
        <v>10770</v>
      </c>
    </row>
    <row r="371" spans="1:6" x14ac:dyDescent="0.2">
      <c r="A371" s="36"/>
      <c r="B371" s="78">
        <v>559</v>
      </c>
      <c r="C371" s="79" t="s">
        <v>15</v>
      </c>
      <c r="D371" s="80">
        <v>3132</v>
      </c>
      <c r="E371" s="81" t="s">
        <v>21</v>
      </c>
      <c r="F371" s="82">
        <v>61230</v>
      </c>
    </row>
    <row r="372" spans="1:6" x14ac:dyDescent="0.2">
      <c r="A372" s="36"/>
      <c r="B372" s="73">
        <v>12</v>
      </c>
      <c r="C372" s="74" t="s">
        <v>15</v>
      </c>
      <c r="D372" s="75">
        <v>3133</v>
      </c>
      <c r="E372" s="76" t="s">
        <v>22</v>
      </c>
      <c r="F372" s="77">
        <v>1200</v>
      </c>
    </row>
    <row r="373" spans="1:6" x14ac:dyDescent="0.2">
      <c r="A373" s="36"/>
      <c r="B373" s="78">
        <v>559</v>
      </c>
      <c r="C373" s="79" t="s">
        <v>15</v>
      </c>
      <c r="D373" s="80">
        <v>3133</v>
      </c>
      <c r="E373" s="81" t="s">
        <v>22</v>
      </c>
      <c r="F373" s="82">
        <v>6800</v>
      </c>
    </row>
    <row r="374" spans="1:6" s="30" customFormat="1" x14ac:dyDescent="0.2">
      <c r="A374" s="10"/>
      <c r="B374" s="84"/>
      <c r="C374" s="85"/>
      <c r="D374" s="86">
        <v>313</v>
      </c>
      <c r="E374" s="87" t="s">
        <v>23</v>
      </c>
      <c r="F374" s="23">
        <f>SUM(F373+F372+F371+F370)</f>
        <v>80000</v>
      </c>
    </row>
    <row r="375" spans="1:6" s="30" customFormat="1" x14ac:dyDescent="0.2">
      <c r="A375" s="10"/>
      <c r="B375" s="84"/>
      <c r="C375" s="85"/>
      <c r="D375" s="86">
        <v>31</v>
      </c>
      <c r="E375" s="87" t="s">
        <v>160</v>
      </c>
      <c r="F375" s="23">
        <f>SUM(F374+F369+F366)</f>
        <v>728000</v>
      </c>
    </row>
    <row r="376" spans="1:6" x14ac:dyDescent="0.2">
      <c r="A376" s="36"/>
      <c r="B376" s="107">
        <v>11</v>
      </c>
      <c r="C376" s="138" t="s">
        <v>15</v>
      </c>
      <c r="D376" s="139">
        <v>3211</v>
      </c>
      <c r="E376" s="76" t="s">
        <v>25</v>
      </c>
      <c r="F376" s="35">
        <v>0</v>
      </c>
    </row>
    <row r="377" spans="1:6" x14ac:dyDescent="0.2">
      <c r="A377" s="36"/>
      <c r="B377" s="73">
        <v>12</v>
      </c>
      <c r="C377" s="74" t="s">
        <v>15</v>
      </c>
      <c r="D377" s="75">
        <v>3211</v>
      </c>
      <c r="E377" s="76" t="s">
        <v>25</v>
      </c>
      <c r="F377" s="77">
        <v>29500</v>
      </c>
    </row>
    <row r="378" spans="1:6" x14ac:dyDescent="0.2">
      <c r="A378" s="36"/>
      <c r="B378" s="105">
        <v>559</v>
      </c>
      <c r="C378" s="160" t="s">
        <v>15</v>
      </c>
      <c r="D378" s="161">
        <v>3211</v>
      </c>
      <c r="E378" s="81" t="s">
        <v>25</v>
      </c>
      <c r="F378" s="88">
        <v>119500</v>
      </c>
    </row>
    <row r="379" spans="1:6" x14ac:dyDescent="0.2">
      <c r="A379" s="36"/>
      <c r="B379" s="73">
        <v>12</v>
      </c>
      <c r="C379" s="74" t="s">
        <v>15</v>
      </c>
      <c r="D379" s="75">
        <v>3231</v>
      </c>
      <c r="E379" s="17" t="s">
        <v>171</v>
      </c>
      <c r="F379" s="77">
        <v>360</v>
      </c>
    </row>
    <row r="380" spans="1:6" x14ac:dyDescent="0.2">
      <c r="A380" s="162"/>
      <c r="B380" s="78">
        <v>559</v>
      </c>
      <c r="C380" s="79" t="s">
        <v>15</v>
      </c>
      <c r="D380" s="80">
        <v>3231</v>
      </c>
      <c r="E380" s="110" t="s">
        <v>171</v>
      </c>
      <c r="F380" s="88">
        <v>2040</v>
      </c>
    </row>
    <row r="381" spans="1:6" s="30" customFormat="1" x14ac:dyDescent="0.2">
      <c r="A381" s="10"/>
      <c r="B381" s="84"/>
      <c r="C381" s="85"/>
      <c r="D381" s="86">
        <v>321</v>
      </c>
      <c r="E381" s="87" t="s">
        <v>29</v>
      </c>
      <c r="F381" s="23">
        <f>SUM(F380+F377+F376+F378+F379)</f>
        <v>151400</v>
      </c>
    </row>
    <row r="382" spans="1:6" x14ac:dyDescent="0.2">
      <c r="A382" s="36"/>
      <c r="B382" s="107">
        <v>11</v>
      </c>
      <c r="C382" s="138" t="s">
        <v>15</v>
      </c>
      <c r="D382" s="139">
        <v>3235</v>
      </c>
      <c r="E382" s="76" t="s">
        <v>40</v>
      </c>
      <c r="F382" s="35">
        <v>0</v>
      </c>
    </row>
    <row r="383" spans="1:6" x14ac:dyDescent="0.2">
      <c r="A383" s="36"/>
      <c r="B383" s="73">
        <v>12</v>
      </c>
      <c r="C383" s="74" t="s">
        <v>15</v>
      </c>
      <c r="D383" s="75">
        <v>3235</v>
      </c>
      <c r="E383" s="76" t="s">
        <v>40</v>
      </c>
      <c r="F383" s="77">
        <v>4208</v>
      </c>
    </row>
    <row r="384" spans="1:6" x14ac:dyDescent="0.2">
      <c r="A384" s="36"/>
      <c r="B384" s="78">
        <v>559</v>
      </c>
      <c r="C384" s="79" t="s">
        <v>15</v>
      </c>
      <c r="D384" s="80">
        <v>3235</v>
      </c>
      <c r="E384" s="81" t="s">
        <v>40</v>
      </c>
      <c r="F384" s="82">
        <v>2093</v>
      </c>
    </row>
    <row r="385" spans="1:6" x14ac:dyDescent="0.2">
      <c r="A385" s="36"/>
      <c r="B385" s="100">
        <v>11</v>
      </c>
      <c r="C385" s="101" t="s">
        <v>15</v>
      </c>
      <c r="D385" s="102">
        <v>3237</v>
      </c>
      <c r="E385" s="76" t="s">
        <v>42</v>
      </c>
      <c r="F385" s="104">
        <v>0</v>
      </c>
    </row>
    <row r="386" spans="1:6" x14ac:dyDescent="0.2">
      <c r="A386" s="36"/>
      <c r="B386" s="73">
        <v>12</v>
      </c>
      <c r="C386" s="73" t="s">
        <v>15</v>
      </c>
      <c r="D386" s="73">
        <v>3237</v>
      </c>
      <c r="E386" s="76" t="s">
        <v>42</v>
      </c>
      <c r="F386" s="77">
        <v>26817</v>
      </c>
    </row>
    <row r="387" spans="1:6" x14ac:dyDescent="0.2">
      <c r="A387" s="36"/>
      <c r="B387" s="78">
        <v>559</v>
      </c>
      <c r="C387" s="163" t="s">
        <v>15</v>
      </c>
      <c r="D387" s="105">
        <v>3237</v>
      </c>
      <c r="E387" s="106" t="s">
        <v>42</v>
      </c>
      <c r="F387" s="88">
        <v>164718</v>
      </c>
    </row>
    <row r="388" spans="1:6" x14ac:dyDescent="0.2">
      <c r="A388" s="36"/>
      <c r="B388" s="100">
        <v>11</v>
      </c>
      <c r="C388" s="164" t="s">
        <v>15</v>
      </c>
      <c r="D388" s="107">
        <v>3239</v>
      </c>
      <c r="E388" s="76" t="s">
        <v>43</v>
      </c>
      <c r="F388" s="35">
        <v>0</v>
      </c>
    </row>
    <row r="389" spans="1:6" x14ac:dyDescent="0.2">
      <c r="A389" s="36"/>
      <c r="B389" s="73">
        <v>12</v>
      </c>
      <c r="C389" s="74" t="s">
        <v>15</v>
      </c>
      <c r="D389" s="75">
        <v>3239</v>
      </c>
      <c r="E389" s="76" t="s">
        <v>43</v>
      </c>
      <c r="F389" s="77">
        <v>2000</v>
      </c>
    </row>
    <row r="390" spans="1:6" x14ac:dyDescent="0.2">
      <c r="A390" s="36"/>
      <c r="B390" s="78">
        <v>559</v>
      </c>
      <c r="C390" s="79" t="s">
        <v>15</v>
      </c>
      <c r="D390" s="80">
        <v>3239</v>
      </c>
      <c r="E390" s="81" t="s">
        <v>43</v>
      </c>
      <c r="F390" s="82">
        <v>10000</v>
      </c>
    </row>
    <row r="391" spans="1:6" s="30" customFormat="1" x14ac:dyDescent="0.2">
      <c r="A391" s="10"/>
      <c r="B391" s="84"/>
      <c r="C391" s="85"/>
      <c r="D391" s="86">
        <v>323</v>
      </c>
      <c r="E391" s="22" t="s">
        <v>44</v>
      </c>
      <c r="F391" s="23">
        <f>SUM(F390+F389+F387+F386+F384+F383+F382+F385+F388)</f>
        <v>209836</v>
      </c>
    </row>
    <row r="392" spans="1:6" x14ac:dyDescent="0.2">
      <c r="A392" s="36"/>
      <c r="B392" s="107">
        <v>11</v>
      </c>
      <c r="C392" s="138" t="s">
        <v>15</v>
      </c>
      <c r="D392" s="139">
        <v>3241</v>
      </c>
      <c r="E392" s="17" t="s">
        <v>45</v>
      </c>
      <c r="F392" s="35">
        <v>0</v>
      </c>
    </row>
    <row r="393" spans="1:6" x14ac:dyDescent="0.2">
      <c r="A393" s="36"/>
      <c r="B393" s="14">
        <v>12</v>
      </c>
      <c r="C393" s="14" t="s">
        <v>15</v>
      </c>
      <c r="D393" s="14">
        <v>3241</v>
      </c>
      <c r="E393" s="17" t="s">
        <v>45</v>
      </c>
      <c r="F393" s="77">
        <v>5974</v>
      </c>
    </row>
    <row r="394" spans="1:6" x14ac:dyDescent="0.2">
      <c r="A394" s="36"/>
      <c r="B394" s="78">
        <v>559</v>
      </c>
      <c r="C394" s="79" t="s">
        <v>15</v>
      </c>
      <c r="D394" s="109">
        <v>3241</v>
      </c>
      <c r="E394" s="110" t="s">
        <v>45</v>
      </c>
      <c r="F394" s="88">
        <v>51084</v>
      </c>
    </row>
    <row r="395" spans="1:6" s="30" customFormat="1" x14ac:dyDescent="0.2">
      <c r="A395" s="10"/>
      <c r="B395" s="84"/>
      <c r="C395" s="85"/>
      <c r="D395" s="86">
        <v>324</v>
      </c>
      <c r="E395" s="22" t="s">
        <v>45</v>
      </c>
      <c r="F395" s="23">
        <f>SUM(F394+F393+F392)</f>
        <v>57058</v>
      </c>
    </row>
    <row r="396" spans="1:6" x14ac:dyDescent="0.2">
      <c r="A396" s="36"/>
      <c r="B396" s="107">
        <v>11</v>
      </c>
      <c r="C396" s="138" t="s">
        <v>15</v>
      </c>
      <c r="D396" s="139">
        <v>3293</v>
      </c>
      <c r="E396" s="76" t="s">
        <v>47</v>
      </c>
      <c r="F396" s="35">
        <v>0</v>
      </c>
    </row>
    <row r="397" spans="1:6" x14ac:dyDescent="0.2">
      <c r="A397" s="36"/>
      <c r="B397" s="73">
        <v>12</v>
      </c>
      <c r="C397" s="74" t="s">
        <v>15</v>
      </c>
      <c r="D397" s="75">
        <v>3293</v>
      </c>
      <c r="E397" s="76" t="s">
        <v>47</v>
      </c>
      <c r="F397" s="77">
        <v>9337</v>
      </c>
    </row>
    <row r="398" spans="1:6" x14ac:dyDescent="0.2">
      <c r="A398" s="36"/>
      <c r="B398" s="78">
        <v>559</v>
      </c>
      <c r="C398" s="79" t="s">
        <v>15</v>
      </c>
      <c r="D398" s="80">
        <v>3293</v>
      </c>
      <c r="E398" s="106" t="s">
        <v>47</v>
      </c>
      <c r="F398" s="82">
        <v>47249</v>
      </c>
    </row>
    <row r="399" spans="1:6" s="30" customFormat="1" x14ac:dyDescent="0.2">
      <c r="A399" s="10"/>
      <c r="B399" s="84"/>
      <c r="C399" s="85"/>
      <c r="D399" s="86">
        <v>329</v>
      </c>
      <c r="E399" s="22" t="s">
        <v>51</v>
      </c>
      <c r="F399" s="23">
        <f>SUM(F398+F397+F396)</f>
        <v>56586</v>
      </c>
    </row>
    <row r="400" spans="1:6" s="30" customFormat="1" x14ac:dyDescent="0.2">
      <c r="A400" s="10"/>
      <c r="B400" s="84"/>
      <c r="C400" s="85"/>
      <c r="D400" s="86">
        <v>32</v>
      </c>
      <c r="E400" s="22" t="s">
        <v>154</v>
      </c>
      <c r="F400" s="23">
        <f>SUM(F399+F395+F391+F381)</f>
        <v>474880</v>
      </c>
    </row>
    <row r="401" spans="1:6" x14ac:dyDescent="0.2">
      <c r="A401" s="36"/>
      <c r="B401" s="107">
        <v>12</v>
      </c>
      <c r="C401" s="138" t="s">
        <v>15</v>
      </c>
      <c r="D401" s="139">
        <v>4221</v>
      </c>
      <c r="E401" s="108" t="s">
        <v>62</v>
      </c>
      <c r="F401" s="35">
        <v>2807</v>
      </c>
    </row>
    <row r="402" spans="1:6" x14ac:dyDescent="0.2">
      <c r="A402" s="36"/>
      <c r="B402" s="105">
        <v>559</v>
      </c>
      <c r="C402" s="160" t="s">
        <v>15</v>
      </c>
      <c r="D402" s="161">
        <v>4221</v>
      </c>
      <c r="E402" s="106" t="s">
        <v>62</v>
      </c>
      <c r="F402" s="88">
        <v>11211</v>
      </c>
    </row>
    <row r="403" spans="1:6" s="30" customFormat="1" x14ac:dyDescent="0.2">
      <c r="A403" s="10"/>
      <c r="B403" s="84"/>
      <c r="C403" s="85"/>
      <c r="D403" s="86">
        <v>422</v>
      </c>
      <c r="E403" s="87" t="s">
        <v>66</v>
      </c>
      <c r="F403" s="23">
        <f>SUM(F401:F402)</f>
        <v>14018</v>
      </c>
    </row>
    <row r="404" spans="1:6" s="30" customFormat="1" x14ac:dyDescent="0.2">
      <c r="A404" s="10"/>
      <c r="B404" s="84"/>
      <c r="C404" s="85"/>
      <c r="D404" s="86">
        <v>42</v>
      </c>
      <c r="E404" s="87" t="s">
        <v>67</v>
      </c>
      <c r="F404" s="23">
        <f>SUM(F403)</f>
        <v>14018</v>
      </c>
    </row>
    <row r="405" spans="1:6" s="30" customFormat="1" ht="25.5" x14ac:dyDescent="0.2">
      <c r="A405" s="10" t="s">
        <v>14</v>
      </c>
      <c r="B405" s="41" t="s">
        <v>161</v>
      </c>
      <c r="C405" s="41"/>
      <c r="D405" s="41"/>
      <c r="E405" s="47" t="s">
        <v>162</v>
      </c>
      <c r="F405" s="13">
        <f>SUM(F410+F413+F418+F422+F433+F436+F439+F442+F448)</f>
        <v>827014</v>
      </c>
    </row>
    <row r="406" spans="1:6" x14ac:dyDescent="0.2">
      <c r="A406" s="36"/>
      <c r="B406" s="73">
        <v>12</v>
      </c>
      <c r="C406" s="74" t="s">
        <v>15</v>
      </c>
      <c r="D406" s="75">
        <v>3111</v>
      </c>
      <c r="E406" s="76" t="s">
        <v>16</v>
      </c>
      <c r="F406" s="165">
        <v>33300</v>
      </c>
    </row>
    <row r="407" spans="1:6" x14ac:dyDescent="0.2">
      <c r="A407" s="36"/>
      <c r="B407" s="78">
        <v>563</v>
      </c>
      <c r="C407" s="79" t="s">
        <v>15</v>
      </c>
      <c r="D407" s="80">
        <v>3111</v>
      </c>
      <c r="E407" s="81" t="s">
        <v>16</v>
      </c>
      <c r="F407" s="82">
        <v>223606</v>
      </c>
    </row>
    <row r="408" spans="1:6" x14ac:dyDescent="0.2">
      <c r="A408" s="36"/>
      <c r="B408" s="100">
        <v>12</v>
      </c>
      <c r="C408" s="74" t="s">
        <v>15</v>
      </c>
      <c r="D408" s="102">
        <v>3113</v>
      </c>
      <c r="E408" s="76" t="s">
        <v>17</v>
      </c>
      <c r="F408" s="104">
        <v>2600</v>
      </c>
    </row>
    <row r="409" spans="1:6" x14ac:dyDescent="0.2">
      <c r="A409" s="36"/>
      <c r="B409" s="78">
        <v>563</v>
      </c>
      <c r="C409" s="79" t="s">
        <v>15</v>
      </c>
      <c r="D409" s="80">
        <v>3113</v>
      </c>
      <c r="E409" s="81" t="s">
        <v>17</v>
      </c>
      <c r="F409" s="82">
        <v>5000</v>
      </c>
    </row>
    <row r="410" spans="1:6" s="30" customFormat="1" x14ac:dyDescent="0.2">
      <c r="A410" s="10"/>
      <c r="B410" s="84"/>
      <c r="C410" s="85"/>
      <c r="D410" s="86">
        <v>311</v>
      </c>
      <c r="E410" s="87" t="s">
        <v>19</v>
      </c>
      <c r="F410" s="23">
        <f>SUM(F407+F406+F408+F409)</f>
        <v>264506</v>
      </c>
    </row>
    <row r="411" spans="1:6" x14ac:dyDescent="0.2">
      <c r="A411" s="36"/>
      <c r="B411" s="73">
        <v>12</v>
      </c>
      <c r="C411" s="74" t="s">
        <v>15</v>
      </c>
      <c r="D411" s="75">
        <v>3121</v>
      </c>
      <c r="E411" s="76" t="s">
        <v>20</v>
      </c>
      <c r="F411" s="77">
        <v>1200</v>
      </c>
    </row>
    <row r="412" spans="1:6" x14ac:dyDescent="0.2">
      <c r="A412" s="36"/>
      <c r="B412" s="78">
        <v>563</v>
      </c>
      <c r="C412" s="79" t="s">
        <v>15</v>
      </c>
      <c r="D412" s="80">
        <v>3121</v>
      </c>
      <c r="E412" s="81" t="s">
        <v>20</v>
      </c>
      <c r="F412" s="82">
        <v>6800</v>
      </c>
    </row>
    <row r="413" spans="1:6" s="30" customFormat="1" x14ac:dyDescent="0.2">
      <c r="A413" s="10"/>
      <c r="B413" s="84"/>
      <c r="C413" s="85"/>
      <c r="D413" s="86">
        <v>312</v>
      </c>
      <c r="E413" s="22" t="s">
        <v>20</v>
      </c>
      <c r="F413" s="23">
        <f>SUM(F412+F411)</f>
        <v>8000</v>
      </c>
    </row>
    <row r="414" spans="1:6" x14ac:dyDescent="0.2">
      <c r="A414" s="36"/>
      <c r="B414" s="73">
        <v>12</v>
      </c>
      <c r="C414" s="74" t="s">
        <v>15</v>
      </c>
      <c r="D414" s="75">
        <v>3132</v>
      </c>
      <c r="E414" s="76" t="s">
        <v>21</v>
      </c>
      <c r="F414" s="165">
        <v>7400</v>
      </c>
    </row>
    <row r="415" spans="1:6" x14ac:dyDescent="0.2">
      <c r="A415" s="36"/>
      <c r="B415" s="78">
        <v>563</v>
      </c>
      <c r="C415" s="79" t="s">
        <v>15</v>
      </c>
      <c r="D415" s="80">
        <v>3132</v>
      </c>
      <c r="E415" s="81" t="s">
        <v>21</v>
      </c>
      <c r="F415" s="82">
        <v>41350</v>
      </c>
    </row>
    <row r="416" spans="1:6" x14ac:dyDescent="0.2">
      <c r="A416" s="36"/>
      <c r="B416" s="73">
        <v>12</v>
      </c>
      <c r="C416" s="74" t="s">
        <v>15</v>
      </c>
      <c r="D416" s="75">
        <v>3133</v>
      </c>
      <c r="E416" s="76" t="s">
        <v>22</v>
      </c>
      <c r="F416" s="77">
        <v>547</v>
      </c>
    </row>
    <row r="417" spans="1:6" x14ac:dyDescent="0.2">
      <c r="A417" s="36"/>
      <c r="B417" s="78">
        <v>563</v>
      </c>
      <c r="C417" s="79" t="s">
        <v>15</v>
      </c>
      <c r="D417" s="80">
        <v>3133</v>
      </c>
      <c r="E417" s="81" t="s">
        <v>22</v>
      </c>
      <c r="F417" s="82">
        <v>3095</v>
      </c>
    </row>
    <row r="418" spans="1:6" s="30" customFormat="1" x14ac:dyDescent="0.2">
      <c r="A418" s="10"/>
      <c r="B418" s="84"/>
      <c r="C418" s="85"/>
      <c r="D418" s="86">
        <v>313</v>
      </c>
      <c r="E418" s="87" t="s">
        <v>23</v>
      </c>
      <c r="F418" s="23">
        <f>SUM(F417+F416+F415+F414)</f>
        <v>52392</v>
      </c>
    </row>
    <row r="419" spans="1:6" s="30" customFormat="1" x14ac:dyDescent="0.2">
      <c r="A419" s="10"/>
      <c r="B419" s="84"/>
      <c r="C419" s="85"/>
      <c r="D419" s="86">
        <v>31</v>
      </c>
      <c r="E419" s="87" t="s">
        <v>160</v>
      </c>
      <c r="F419" s="23">
        <f>SUM(F418+F413+F410)</f>
        <v>324898</v>
      </c>
    </row>
    <row r="420" spans="1:6" x14ac:dyDescent="0.2">
      <c r="A420" s="36"/>
      <c r="B420" s="73">
        <v>12</v>
      </c>
      <c r="C420" s="74" t="s">
        <v>15</v>
      </c>
      <c r="D420" s="75">
        <v>3211</v>
      </c>
      <c r="E420" s="76" t="s">
        <v>25</v>
      </c>
      <c r="F420" s="77">
        <v>22600</v>
      </c>
    </row>
    <row r="421" spans="1:6" x14ac:dyDescent="0.2">
      <c r="A421" s="36"/>
      <c r="B421" s="78">
        <v>563</v>
      </c>
      <c r="C421" s="79" t="s">
        <v>15</v>
      </c>
      <c r="D421" s="80">
        <v>3211</v>
      </c>
      <c r="E421" s="81" t="s">
        <v>25</v>
      </c>
      <c r="F421" s="88">
        <v>105600</v>
      </c>
    </row>
    <row r="422" spans="1:6" s="30" customFormat="1" x14ac:dyDescent="0.2">
      <c r="A422" s="10"/>
      <c r="B422" s="84"/>
      <c r="C422" s="85"/>
      <c r="D422" s="86">
        <v>321</v>
      </c>
      <c r="E422" s="87" t="s">
        <v>29</v>
      </c>
      <c r="F422" s="23">
        <f>SUM(F421+F420)</f>
        <v>128200</v>
      </c>
    </row>
    <row r="423" spans="1:6" s="30" customFormat="1" x14ac:dyDescent="0.2">
      <c r="A423" s="10"/>
      <c r="B423" s="107">
        <v>12</v>
      </c>
      <c r="C423" s="138" t="s">
        <v>15</v>
      </c>
      <c r="D423" s="139">
        <v>3231</v>
      </c>
      <c r="E423" s="108" t="s">
        <v>171</v>
      </c>
      <c r="F423" s="35">
        <v>1000</v>
      </c>
    </row>
    <row r="424" spans="1:6" s="30" customFormat="1" x14ac:dyDescent="0.2">
      <c r="A424" s="10"/>
      <c r="B424" s="105">
        <v>563</v>
      </c>
      <c r="C424" s="160" t="s">
        <v>15</v>
      </c>
      <c r="D424" s="161">
        <v>3231</v>
      </c>
      <c r="E424" s="106" t="s">
        <v>171</v>
      </c>
      <c r="F424" s="152">
        <v>6000</v>
      </c>
    </row>
    <row r="425" spans="1:6" x14ac:dyDescent="0.2">
      <c r="A425" s="36"/>
      <c r="B425" s="73">
        <v>12</v>
      </c>
      <c r="C425" s="74" t="s">
        <v>15</v>
      </c>
      <c r="D425" s="75">
        <v>3233</v>
      </c>
      <c r="E425" s="76" t="s">
        <v>31</v>
      </c>
      <c r="F425" s="77">
        <v>1500</v>
      </c>
    </row>
    <row r="426" spans="1:6" x14ac:dyDescent="0.2">
      <c r="A426" s="36"/>
      <c r="B426" s="78">
        <v>563</v>
      </c>
      <c r="C426" s="79" t="s">
        <v>15</v>
      </c>
      <c r="D426" s="80">
        <v>3233</v>
      </c>
      <c r="E426" s="81" t="s">
        <v>31</v>
      </c>
      <c r="F426" s="82">
        <v>8500</v>
      </c>
    </row>
    <row r="427" spans="1:6" x14ac:dyDescent="0.2">
      <c r="A427" s="36"/>
      <c r="B427" s="73">
        <v>12</v>
      </c>
      <c r="C427" s="74" t="s">
        <v>15</v>
      </c>
      <c r="D427" s="75">
        <v>3235</v>
      </c>
      <c r="E427" s="76" t="s">
        <v>40</v>
      </c>
      <c r="F427" s="77">
        <v>5100</v>
      </c>
    </row>
    <row r="428" spans="1:6" x14ac:dyDescent="0.2">
      <c r="A428" s="36"/>
      <c r="B428" s="78">
        <v>563</v>
      </c>
      <c r="C428" s="79" t="s">
        <v>15</v>
      </c>
      <c r="D428" s="80">
        <v>3235</v>
      </c>
      <c r="E428" s="81" t="s">
        <v>40</v>
      </c>
      <c r="F428" s="82">
        <v>20300</v>
      </c>
    </row>
    <row r="429" spans="1:6" x14ac:dyDescent="0.2">
      <c r="A429" s="36"/>
      <c r="B429" s="73">
        <v>12</v>
      </c>
      <c r="C429" s="73" t="s">
        <v>15</v>
      </c>
      <c r="D429" s="73">
        <v>3237</v>
      </c>
      <c r="E429" s="76" t="s">
        <v>42</v>
      </c>
      <c r="F429" s="77">
        <v>26750</v>
      </c>
    </row>
    <row r="430" spans="1:6" x14ac:dyDescent="0.2">
      <c r="A430" s="36"/>
      <c r="B430" s="78">
        <v>563</v>
      </c>
      <c r="C430" s="79" t="s">
        <v>15</v>
      </c>
      <c r="D430" s="105">
        <v>3237</v>
      </c>
      <c r="E430" s="106" t="s">
        <v>42</v>
      </c>
      <c r="F430" s="88">
        <v>203250</v>
      </c>
    </row>
    <row r="431" spans="1:6" x14ac:dyDescent="0.2">
      <c r="A431" s="36"/>
      <c r="B431" s="73">
        <v>12</v>
      </c>
      <c r="C431" s="74" t="s">
        <v>15</v>
      </c>
      <c r="D431" s="75">
        <v>3239</v>
      </c>
      <c r="E431" s="76" t="s">
        <v>43</v>
      </c>
      <c r="F431" s="77">
        <v>7050</v>
      </c>
    </row>
    <row r="432" spans="1:6" x14ac:dyDescent="0.2">
      <c r="A432" s="36"/>
      <c r="B432" s="78">
        <v>563</v>
      </c>
      <c r="C432" s="79" t="s">
        <v>15</v>
      </c>
      <c r="D432" s="80">
        <v>3239</v>
      </c>
      <c r="E432" s="81" t="s">
        <v>43</v>
      </c>
      <c r="F432" s="82">
        <v>6950</v>
      </c>
    </row>
    <row r="433" spans="1:6" s="30" customFormat="1" x14ac:dyDescent="0.2">
      <c r="A433" s="10"/>
      <c r="B433" s="84"/>
      <c r="C433" s="85"/>
      <c r="D433" s="86">
        <v>323</v>
      </c>
      <c r="E433" s="22" t="s">
        <v>44</v>
      </c>
      <c r="F433" s="23">
        <f>SUM(F427+F428+F429+F430+F431+F432+F426+F425+F423+F424)</f>
        <v>286400</v>
      </c>
    </row>
    <row r="434" spans="1:6" x14ac:dyDescent="0.2">
      <c r="A434" s="36"/>
      <c r="B434" s="14">
        <v>12</v>
      </c>
      <c r="C434" s="14" t="s">
        <v>15</v>
      </c>
      <c r="D434" s="14">
        <v>3241</v>
      </c>
      <c r="E434" s="17" t="s">
        <v>45</v>
      </c>
      <c r="F434" s="77">
        <v>3875</v>
      </c>
    </row>
    <row r="435" spans="1:6" x14ac:dyDescent="0.2">
      <c r="A435" s="36"/>
      <c r="B435" s="78">
        <v>563</v>
      </c>
      <c r="C435" s="79" t="s">
        <v>15</v>
      </c>
      <c r="D435" s="109">
        <v>3241</v>
      </c>
      <c r="E435" s="110" t="s">
        <v>45</v>
      </c>
      <c r="F435" s="88">
        <v>20125</v>
      </c>
    </row>
    <row r="436" spans="1:6" s="30" customFormat="1" x14ac:dyDescent="0.2">
      <c r="A436" s="10"/>
      <c r="B436" s="84"/>
      <c r="C436" s="85"/>
      <c r="D436" s="86">
        <v>324</v>
      </c>
      <c r="E436" s="22" t="s">
        <v>45</v>
      </c>
      <c r="F436" s="23">
        <f>SUM(F435+F434)</f>
        <v>24000</v>
      </c>
    </row>
    <row r="437" spans="1:6" x14ac:dyDescent="0.2">
      <c r="A437" s="36"/>
      <c r="B437" s="31">
        <v>12</v>
      </c>
      <c r="C437" s="138" t="s">
        <v>15</v>
      </c>
      <c r="D437" s="33">
        <v>3293</v>
      </c>
      <c r="E437" s="34" t="s">
        <v>47</v>
      </c>
      <c r="F437" s="35">
        <v>6116</v>
      </c>
    </row>
    <row r="438" spans="1:6" x14ac:dyDescent="0.2">
      <c r="A438" s="36"/>
      <c r="B438" s="166">
        <v>563</v>
      </c>
      <c r="C438" s="167" t="s">
        <v>15</v>
      </c>
      <c r="D438" s="168">
        <v>3293</v>
      </c>
      <c r="E438" s="169" t="s">
        <v>47</v>
      </c>
      <c r="F438" s="170">
        <v>30400</v>
      </c>
    </row>
    <row r="439" spans="1:6" x14ac:dyDescent="0.2">
      <c r="A439" s="36"/>
      <c r="B439" s="171"/>
      <c r="C439" s="172"/>
      <c r="D439" s="86">
        <v>3293</v>
      </c>
      <c r="E439" s="22" t="s">
        <v>47</v>
      </c>
      <c r="F439" s="39">
        <f>SUM(F438+F437)</f>
        <v>36516</v>
      </c>
    </row>
    <row r="440" spans="1:6" x14ac:dyDescent="0.2">
      <c r="A440" s="36"/>
      <c r="B440" s="73">
        <v>12</v>
      </c>
      <c r="C440" s="74" t="s">
        <v>15</v>
      </c>
      <c r="D440" s="75">
        <v>3299</v>
      </c>
      <c r="E440" s="76" t="s">
        <v>51</v>
      </c>
      <c r="F440" s="77">
        <v>2000</v>
      </c>
    </row>
    <row r="441" spans="1:6" x14ac:dyDescent="0.2">
      <c r="A441" s="36"/>
      <c r="B441" s="78">
        <v>563</v>
      </c>
      <c r="C441" s="79" t="s">
        <v>15</v>
      </c>
      <c r="D441" s="80">
        <v>3299</v>
      </c>
      <c r="E441" s="106" t="s">
        <v>51</v>
      </c>
      <c r="F441" s="82">
        <v>5000</v>
      </c>
    </row>
    <row r="442" spans="1:6" s="30" customFormat="1" x14ac:dyDescent="0.2">
      <c r="A442" s="10"/>
      <c r="B442" s="84"/>
      <c r="C442" s="85"/>
      <c r="D442" s="86">
        <v>329</v>
      </c>
      <c r="E442" s="22" t="s">
        <v>51</v>
      </c>
      <c r="F442" s="23">
        <f>SUM(F441+F440)</f>
        <v>7000</v>
      </c>
    </row>
    <row r="443" spans="1:6" s="30" customFormat="1" x14ac:dyDescent="0.2">
      <c r="A443" s="10"/>
      <c r="B443" s="84"/>
      <c r="C443" s="85"/>
      <c r="D443" s="86">
        <v>32</v>
      </c>
      <c r="E443" s="22" t="s">
        <v>154</v>
      </c>
      <c r="F443" s="23">
        <f>SUM(F442+F439+F436+F433+F422)</f>
        <v>482116</v>
      </c>
    </row>
    <row r="444" spans="1:6" x14ac:dyDescent="0.2">
      <c r="A444" s="10"/>
      <c r="B444" s="31">
        <v>12</v>
      </c>
      <c r="C444" s="124" t="s">
        <v>15</v>
      </c>
      <c r="D444" s="125">
        <v>4221</v>
      </c>
      <c r="E444" s="126" t="s">
        <v>62</v>
      </c>
      <c r="F444" s="127">
        <v>3200</v>
      </c>
    </row>
    <row r="445" spans="1:6" x14ac:dyDescent="0.2">
      <c r="A445" s="10"/>
      <c r="B445" s="128">
        <v>563</v>
      </c>
      <c r="C445" s="129" t="s">
        <v>15</v>
      </c>
      <c r="D445" s="130">
        <v>4221</v>
      </c>
      <c r="E445" s="131" t="s">
        <v>62</v>
      </c>
      <c r="F445" s="132">
        <v>15800</v>
      </c>
    </row>
    <row r="446" spans="1:6" x14ac:dyDescent="0.2">
      <c r="A446" s="10"/>
      <c r="B446" s="123">
        <v>12</v>
      </c>
      <c r="C446" s="124" t="s">
        <v>15</v>
      </c>
      <c r="D446" s="125">
        <v>4222</v>
      </c>
      <c r="E446" s="126" t="s">
        <v>63</v>
      </c>
      <c r="F446" s="127">
        <v>500</v>
      </c>
    </row>
    <row r="447" spans="1:6" x14ac:dyDescent="0.2">
      <c r="A447" s="10"/>
      <c r="B447" s="128">
        <v>563</v>
      </c>
      <c r="C447" s="129" t="s">
        <v>15</v>
      </c>
      <c r="D447" s="130">
        <v>4222</v>
      </c>
      <c r="E447" s="131" t="s">
        <v>63</v>
      </c>
      <c r="F447" s="132">
        <v>500</v>
      </c>
    </row>
    <row r="448" spans="1:6" s="30" customFormat="1" x14ac:dyDescent="0.2">
      <c r="A448" s="10"/>
      <c r="B448" s="19"/>
      <c r="C448" s="20"/>
      <c r="D448" s="21">
        <v>422</v>
      </c>
      <c r="E448" s="22" t="s">
        <v>66</v>
      </c>
      <c r="F448" s="23">
        <f>SUM(F447+F446+F445+F444)</f>
        <v>20000</v>
      </c>
    </row>
    <row r="449" spans="1:6" x14ac:dyDescent="0.2">
      <c r="A449" s="66"/>
      <c r="B449" s="19"/>
      <c r="C449" s="20"/>
      <c r="D449" s="21">
        <v>42</v>
      </c>
      <c r="E449" s="22" t="s">
        <v>67</v>
      </c>
      <c r="F449" s="23">
        <f>SUM(F448)</f>
        <v>20000</v>
      </c>
    </row>
    <row r="450" spans="1:6" ht="25.5" x14ac:dyDescent="0.2">
      <c r="A450" s="66" t="s">
        <v>14</v>
      </c>
      <c r="B450" s="67" t="s">
        <v>163</v>
      </c>
      <c r="C450" s="68"/>
      <c r="D450" s="69"/>
      <c r="E450" s="47" t="s">
        <v>164</v>
      </c>
      <c r="F450" s="70">
        <f>F453</f>
        <v>5000000</v>
      </c>
    </row>
    <row r="451" spans="1:6" x14ac:dyDescent="0.2">
      <c r="A451" s="10"/>
      <c r="B451" s="31">
        <v>11</v>
      </c>
      <c r="C451" s="32" t="s">
        <v>15</v>
      </c>
      <c r="D451" s="33">
        <v>3631</v>
      </c>
      <c r="E451" s="34" t="s">
        <v>104</v>
      </c>
      <c r="F451" s="35">
        <v>1000000</v>
      </c>
    </row>
    <row r="452" spans="1:6" x14ac:dyDescent="0.2">
      <c r="A452" s="10"/>
      <c r="B452" s="31">
        <v>11</v>
      </c>
      <c r="C452" s="32" t="s">
        <v>15</v>
      </c>
      <c r="D452" s="33">
        <v>3632</v>
      </c>
      <c r="E452" s="34" t="s">
        <v>121</v>
      </c>
      <c r="F452" s="35">
        <v>4000000</v>
      </c>
    </row>
    <row r="453" spans="1:6" s="30" customFormat="1" x14ac:dyDescent="0.2">
      <c r="A453" s="66"/>
      <c r="B453" s="19"/>
      <c r="C453" s="20"/>
      <c r="D453" s="21">
        <v>363</v>
      </c>
      <c r="E453" s="22" t="s">
        <v>122</v>
      </c>
      <c r="F453" s="23">
        <f>SUM(F452+F451)</f>
        <v>5000000</v>
      </c>
    </row>
    <row r="454" spans="1:6" s="30" customFormat="1" x14ac:dyDescent="0.2">
      <c r="A454" s="66"/>
      <c r="B454" s="19"/>
      <c r="C454" s="20"/>
      <c r="D454" s="21">
        <v>36</v>
      </c>
      <c r="E454" s="22" t="s">
        <v>156</v>
      </c>
      <c r="F454" s="23">
        <f>SUM(F453)</f>
        <v>5000000</v>
      </c>
    </row>
    <row r="455" spans="1:6" ht="25.5" x14ac:dyDescent="0.2">
      <c r="A455" s="66" t="s">
        <v>14</v>
      </c>
      <c r="B455" s="67" t="s">
        <v>165</v>
      </c>
      <c r="C455" s="68"/>
      <c r="D455" s="69"/>
      <c r="E455" s="47" t="s">
        <v>172</v>
      </c>
      <c r="F455" s="70">
        <f>SUM(F462)</f>
        <v>100000</v>
      </c>
    </row>
    <row r="456" spans="1:6" x14ac:dyDescent="0.2">
      <c r="A456" s="10"/>
      <c r="B456" s="31">
        <v>11</v>
      </c>
      <c r="C456" s="32" t="s">
        <v>15</v>
      </c>
      <c r="D456" s="33">
        <v>3233</v>
      </c>
      <c r="E456" s="34" t="s">
        <v>38</v>
      </c>
      <c r="F456" s="35">
        <v>0</v>
      </c>
    </row>
    <row r="457" spans="1:6" x14ac:dyDescent="0.2">
      <c r="A457" s="10"/>
      <c r="B457" s="31">
        <v>11</v>
      </c>
      <c r="C457" s="32" t="s">
        <v>15</v>
      </c>
      <c r="D457" s="33">
        <v>3235</v>
      </c>
      <c r="E457" s="34" t="s">
        <v>40</v>
      </c>
      <c r="F457" s="35">
        <v>50000</v>
      </c>
    </row>
    <row r="458" spans="1:6" x14ac:dyDescent="0.2">
      <c r="A458" s="10"/>
      <c r="B458" s="31">
        <v>11</v>
      </c>
      <c r="C458" s="32" t="s">
        <v>15</v>
      </c>
      <c r="D458" s="33">
        <v>3237</v>
      </c>
      <c r="E458" s="34" t="s">
        <v>42</v>
      </c>
      <c r="F458" s="35">
        <v>50000</v>
      </c>
    </row>
    <row r="459" spans="1:6" x14ac:dyDescent="0.2">
      <c r="A459" s="10"/>
      <c r="B459" s="31">
        <v>11</v>
      </c>
      <c r="C459" s="32" t="s">
        <v>15</v>
      </c>
      <c r="D459" s="33">
        <v>3238</v>
      </c>
      <c r="E459" s="34" t="s">
        <v>78</v>
      </c>
      <c r="F459" s="35">
        <v>0</v>
      </c>
    </row>
    <row r="460" spans="1:6" x14ac:dyDescent="0.2">
      <c r="A460" s="10"/>
      <c r="B460" s="31">
        <v>11</v>
      </c>
      <c r="C460" s="32" t="s">
        <v>15</v>
      </c>
      <c r="D460" s="33">
        <v>3239</v>
      </c>
      <c r="E460" s="34" t="s">
        <v>43</v>
      </c>
      <c r="F460" s="35">
        <v>0</v>
      </c>
    </row>
    <row r="461" spans="1:6" x14ac:dyDescent="0.2">
      <c r="A461" s="10"/>
      <c r="B461" s="37"/>
      <c r="C461" s="38"/>
      <c r="D461" s="21">
        <v>323</v>
      </c>
      <c r="E461" s="22" t="s">
        <v>166</v>
      </c>
      <c r="F461" s="23">
        <f>SUM(F456:F460)</f>
        <v>100000</v>
      </c>
    </row>
    <row r="462" spans="1:6" x14ac:dyDescent="0.2">
      <c r="A462" s="10"/>
      <c r="B462" s="37"/>
      <c r="C462" s="38"/>
      <c r="D462" s="21">
        <v>32</v>
      </c>
      <c r="E462" s="22" t="s">
        <v>154</v>
      </c>
      <c r="F462" s="23">
        <f>SUM(F461)</f>
        <v>100000</v>
      </c>
    </row>
    <row r="463" spans="1:6" ht="25.5" x14ac:dyDescent="0.2">
      <c r="A463" s="66" t="s">
        <v>14</v>
      </c>
      <c r="B463" s="67" t="s">
        <v>167</v>
      </c>
      <c r="C463" s="68"/>
      <c r="D463" s="69"/>
      <c r="E463" s="47" t="s">
        <v>168</v>
      </c>
      <c r="F463" s="70">
        <f>F483</f>
        <v>0</v>
      </c>
    </row>
    <row r="464" spans="1:6" x14ac:dyDescent="0.2">
      <c r="A464" s="10"/>
      <c r="B464" s="14">
        <v>11</v>
      </c>
      <c r="C464" s="15" t="s">
        <v>15</v>
      </c>
      <c r="D464" s="16">
        <v>3111</v>
      </c>
      <c r="E464" s="17" t="s">
        <v>16</v>
      </c>
      <c r="F464" s="24"/>
    </row>
    <row r="465" spans="1:6" x14ac:dyDescent="0.2">
      <c r="A465" s="10"/>
      <c r="B465" s="19"/>
      <c r="C465" s="20"/>
      <c r="D465" s="21">
        <v>311</v>
      </c>
      <c r="E465" s="22" t="s">
        <v>19</v>
      </c>
      <c r="F465" s="23"/>
    </row>
    <row r="466" spans="1:6" x14ac:dyDescent="0.2">
      <c r="A466" s="10"/>
      <c r="B466" s="14">
        <v>11</v>
      </c>
      <c r="C466" s="15" t="s">
        <v>15</v>
      </c>
      <c r="D466" s="16">
        <v>3121</v>
      </c>
      <c r="E466" s="17" t="s">
        <v>20</v>
      </c>
      <c r="F466" s="24"/>
    </row>
    <row r="467" spans="1:6" x14ac:dyDescent="0.2">
      <c r="A467" s="10"/>
      <c r="B467" s="19"/>
      <c r="C467" s="20"/>
      <c r="D467" s="21">
        <v>312</v>
      </c>
      <c r="E467" s="22" t="s">
        <v>20</v>
      </c>
      <c r="F467" s="23"/>
    </row>
    <row r="468" spans="1:6" x14ac:dyDescent="0.2">
      <c r="A468" s="10"/>
      <c r="B468" s="14">
        <v>11</v>
      </c>
      <c r="C468" s="15" t="s">
        <v>15</v>
      </c>
      <c r="D468" s="16">
        <v>3132</v>
      </c>
      <c r="E468" s="17" t="s">
        <v>21</v>
      </c>
      <c r="F468" s="24"/>
    </row>
    <row r="469" spans="1:6" x14ac:dyDescent="0.2">
      <c r="A469" s="10"/>
      <c r="B469" s="14">
        <v>11</v>
      </c>
      <c r="C469" s="15" t="s">
        <v>15</v>
      </c>
      <c r="D469" s="16">
        <v>3133</v>
      </c>
      <c r="E469" s="17" t="s">
        <v>22</v>
      </c>
      <c r="F469" s="24"/>
    </row>
    <row r="470" spans="1:6" x14ac:dyDescent="0.2">
      <c r="A470" s="10"/>
      <c r="B470" s="19"/>
      <c r="C470" s="20"/>
      <c r="D470" s="21">
        <v>313</v>
      </c>
      <c r="E470" s="22" t="s">
        <v>23</v>
      </c>
      <c r="F470" s="23"/>
    </row>
    <row r="471" spans="1:6" x14ac:dyDescent="0.2">
      <c r="A471" s="10"/>
      <c r="B471" s="19"/>
      <c r="C471" s="20"/>
      <c r="D471" s="21">
        <v>31</v>
      </c>
      <c r="E471" s="22" t="s">
        <v>24</v>
      </c>
      <c r="F471" s="23">
        <f>SUM(F465+F467+F470)</f>
        <v>0</v>
      </c>
    </row>
    <row r="472" spans="1:6" x14ac:dyDescent="0.2">
      <c r="A472" s="10"/>
      <c r="B472" s="14">
        <v>11</v>
      </c>
      <c r="C472" s="15" t="s">
        <v>15</v>
      </c>
      <c r="D472" s="16">
        <v>3211</v>
      </c>
      <c r="E472" s="17" t="s">
        <v>25</v>
      </c>
      <c r="F472" s="24">
        <v>0</v>
      </c>
    </row>
    <row r="473" spans="1:6" x14ac:dyDescent="0.2">
      <c r="A473" s="10"/>
      <c r="B473" s="19"/>
      <c r="C473" s="20"/>
      <c r="D473" s="21">
        <v>321</v>
      </c>
      <c r="E473" s="22" t="s">
        <v>29</v>
      </c>
      <c r="F473" s="23">
        <f>SUM(F472)</f>
        <v>0</v>
      </c>
    </row>
    <row r="474" spans="1:6" x14ac:dyDescent="0.2">
      <c r="A474" s="10"/>
      <c r="B474" s="14">
        <v>11</v>
      </c>
      <c r="C474" s="15" t="s">
        <v>15</v>
      </c>
      <c r="D474" s="16">
        <v>3237</v>
      </c>
      <c r="E474" s="17" t="s">
        <v>42</v>
      </c>
      <c r="F474" s="24">
        <v>0</v>
      </c>
    </row>
    <row r="475" spans="1:6" x14ac:dyDescent="0.2">
      <c r="A475" s="10"/>
      <c r="B475" s="14">
        <v>11</v>
      </c>
      <c r="C475" s="15" t="s">
        <v>15</v>
      </c>
      <c r="D475" s="16">
        <v>3235</v>
      </c>
      <c r="E475" s="17" t="s">
        <v>40</v>
      </c>
      <c r="F475" s="24">
        <v>0</v>
      </c>
    </row>
    <row r="476" spans="1:6" x14ac:dyDescent="0.2">
      <c r="A476" s="10"/>
      <c r="B476" s="14">
        <v>11</v>
      </c>
      <c r="C476" s="15" t="s">
        <v>15</v>
      </c>
      <c r="D476" s="16">
        <v>3239</v>
      </c>
      <c r="E476" s="17" t="s">
        <v>43</v>
      </c>
      <c r="F476" s="24">
        <v>0</v>
      </c>
    </row>
    <row r="477" spans="1:6" x14ac:dyDescent="0.2">
      <c r="A477" s="10"/>
      <c r="B477" s="19"/>
      <c r="C477" s="20"/>
      <c r="D477" s="21">
        <v>323</v>
      </c>
      <c r="E477" s="22" t="s">
        <v>44</v>
      </c>
      <c r="F477" s="23">
        <f>SUM(F474:F476)</f>
        <v>0</v>
      </c>
    </row>
    <row r="478" spans="1:6" x14ac:dyDescent="0.2">
      <c r="A478" s="10"/>
      <c r="B478" s="14">
        <v>11</v>
      </c>
      <c r="C478" s="15" t="s">
        <v>15</v>
      </c>
      <c r="D478" s="16">
        <v>3293</v>
      </c>
      <c r="E478" s="17" t="s">
        <v>47</v>
      </c>
      <c r="F478" s="24">
        <v>0</v>
      </c>
    </row>
    <row r="479" spans="1:6" x14ac:dyDescent="0.2">
      <c r="A479" s="10"/>
      <c r="B479" s="14">
        <v>11</v>
      </c>
      <c r="C479" s="15" t="s">
        <v>15</v>
      </c>
      <c r="D479" s="16">
        <v>3299</v>
      </c>
      <c r="E479" s="17" t="s">
        <v>51</v>
      </c>
      <c r="F479" s="24">
        <v>0</v>
      </c>
    </row>
    <row r="480" spans="1:6" x14ac:dyDescent="0.2">
      <c r="A480" s="10"/>
      <c r="B480" s="19"/>
      <c r="C480" s="20"/>
      <c r="D480" s="21">
        <v>329</v>
      </c>
      <c r="E480" s="22" t="s">
        <v>51</v>
      </c>
      <c r="F480" s="23">
        <f>SUM(F478:F479)</f>
        <v>0</v>
      </c>
    </row>
    <row r="481" spans="1:13" x14ac:dyDescent="0.2">
      <c r="A481" s="10"/>
      <c r="B481" s="14">
        <v>11</v>
      </c>
      <c r="C481" s="15" t="s">
        <v>15</v>
      </c>
      <c r="D481" s="16">
        <v>3241</v>
      </c>
      <c r="E481" s="17" t="s">
        <v>45</v>
      </c>
      <c r="F481" s="24">
        <v>0</v>
      </c>
    </row>
    <row r="482" spans="1:13" x14ac:dyDescent="0.2">
      <c r="A482" s="10"/>
      <c r="B482" s="19"/>
      <c r="C482" s="20"/>
      <c r="D482" s="21">
        <v>324</v>
      </c>
      <c r="E482" s="22" t="s">
        <v>45</v>
      </c>
      <c r="F482" s="23">
        <f>SUM(F481)</f>
        <v>0</v>
      </c>
    </row>
    <row r="483" spans="1:13" x14ac:dyDescent="0.2">
      <c r="A483" s="10"/>
      <c r="B483" s="19"/>
      <c r="C483" s="20"/>
      <c r="D483" s="21">
        <v>32</v>
      </c>
      <c r="E483" s="22" t="s">
        <v>52</v>
      </c>
      <c r="F483" s="23">
        <f>F482+F480+F477+F473</f>
        <v>0</v>
      </c>
    </row>
    <row r="484" spans="1:13" x14ac:dyDescent="0.2">
      <c r="A484" s="10"/>
      <c r="B484" s="14"/>
      <c r="C484" s="15"/>
      <c r="D484" s="16"/>
      <c r="E484" s="17"/>
      <c r="F484" s="24"/>
    </row>
    <row r="485" spans="1:13" x14ac:dyDescent="0.2">
      <c r="A485" s="10"/>
      <c r="B485" s="14"/>
      <c r="C485" s="15"/>
      <c r="D485" s="16"/>
      <c r="E485" s="17"/>
      <c r="F485" s="24"/>
    </row>
    <row r="486" spans="1:13" x14ac:dyDescent="0.2">
      <c r="A486" s="10"/>
      <c r="B486" s="31"/>
      <c r="C486" s="32"/>
      <c r="D486" s="33"/>
      <c r="E486" s="34"/>
      <c r="F486" s="35"/>
    </row>
    <row r="487" spans="1:13" x14ac:dyDescent="0.2">
      <c r="D487" s="176"/>
      <c r="E487" s="177"/>
    </row>
    <row r="488" spans="1:13" x14ac:dyDescent="0.2">
      <c r="H488" s="83"/>
      <c r="I488" s="83"/>
      <c r="J488" s="83"/>
      <c r="K488" s="83"/>
      <c r="L488" s="83"/>
      <c r="M488" s="83"/>
    </row>
    <row r="489" spans="1:13" x14ac:dyDescent="0.2">
      <c r="H489" s="83"/>
      <c r="I489" s="83"/>
      <c r="J489" s="83"/>
    </row>
    <row r="490" spans="1:13" x14ac:dyDescent="0.2">
      <c r="D490" s="176"/>
      <c r="H490" s="83"/>
      <c r="I490" s="83"/>
      <c r="J490" s="83"/>
    </row>
    <row r="493" spans="1:13" x14ac:dyDescent="0.2">
      <c r="D493" s="179"/>
    </row>
    <row r="494" spans="1:13" x14ac:dyDescent="0.2">
      <c r="D494" s="179"/>
    </row>
    <row r="495" spans="1:13" x14ac:dyDescent="0.2">
      <c r="D495" s="179"/>
    </row>
    <row r="496" spans="1:13" x14ac:dyDescent="0.2">
      <c r="D496" s="179"/>
    </row>
    <row r="497" spans="1:6" x14ac:dyDescent="0.2">
      <c r="D497" s="179"/>
    </row>
    <row r="498" spans="1:6" x14ac:dyDescent="0.2">
      <c r="D498" s="179"/>
    </row>
    <row r="499" spans="1:6" x14ac:dyDescent="0.2">
      <c r="D499" s="179"/>
    </row>
    <row r="500" spans="1:6" x14ac:dyDescent="0.2">
      <c r="D500" s="179"/>
    </row>
    <row r="501" spans="1:6" x14ac:dyDescent="0.2">
      <c r="D501" s="179"/>
    </row>
    <row r="502" spans="1:6" x14ac:dyDescent="0.2">
      <c r="D502" s="179"/>
    </row>
    <row r="503" spans="1:6" x14ac:dyDescent="0.2">
      <c r="D503" s="179"/>
    </row>
    <row r="504" spans="1:6" x14ac:dyDescent="0.2">
      <c r="D504" s="179"/>
    </row>
    <row r="505" spans="1:6" x14ac:dyDescent="0.2">
      <c r="D505" s="179"/>
    </row>
    <row r="506" spans="1:6" x14ac:dyDescent="0.2">
      <c r="D506" s="178"/>
    </row>
    <row r="507" spans="1:6" s="30" customFormat="1" x14ac:dyDescent="0.2">
      <c r="A507" s="180"/>
      <c r="B507" s="181"/>
      <c r="C507" s="176"/>
      <c r="D507" s="182"/>
      <c r="E507" s="184"/>
      <c r="F507" s="178"/>
    </row>
    <row r="508" spans="1:6" x14ac:dyDescent="0.2">
      <c r="D508" s="179"/>
    </row>
    <row r="509" spans="1:6" x14ac:dyDescent="0.2">
      <c r="D509" s="179"/>
    </row>
    <row r="510" spans="1:6" x14ac:dyDescent="0.2">
      <c r="D510" s="178"/>
    </row>
    <row r="511" spans="1:6" s="30" customFormat="1" x14ac:dyDescent="0.2">
      <c r="A511" s="180"/>
      <c r="B511" s="181"/>
      <c r="C511" s="176"/>
      <c r="D511" s="182"/>
      <c r="E511" s="184"/>
      <c r="F511" s="178"/>
    </row>
    <row r="512" spans="1:6" x14ac:dyDescent="0.2">
      <c r="D512" s="179"/>
    </row>
    <row r="513" spans="1:6" s="30" customFormat="1" x14ac:dyDescent="0.2">
      <c r="A513" s="180"/>
      <c r="B513" s="181"/>
      <c r="C513" s="176"/>
      <c r="D513" s="183"/>
      <c r="E513" s="184"/>
      <c r="F513" s="178"/>
    </row>
    <row r="514" spans="1:6" x14ac:dyDescent="0.2">
      <c r="D514" s="179"/>
    </row>
    <row r="515" spans="1:6" s="30" customFormat="1" x14ac:dyDescent="0.2">
      <c r="A515" s="180"/>
      <c r="B515" s="181"/>
      <c r="C515" s="176"/>
      <c r="D515" s="183"/>
      <c r="E515" s="184"/>
      <c r="F515" s="178"/>
    </row>
    <row r="516" spans="1:6" x14ac:dyDescent="0.2">
      <c r="D516" s="179"/>
    </row>
    <row r="517" spans="1:6" x14ac:dyDescent="0.2">
      <c r="D517" s="179"/>
    </row>
    <row r="518" spans="1:6" x14ac:dyDescent="0.2">
      <c r="D518" s="179"/>
    </row>
    <row r="519" spans="1:6" x14ac:dyDescent="0.2">
      <c r="D519" s="179"/>
    </row>
    <row r="520" spans="1:6" x14ac:dyDescent="0.2">
      <c r="D520" s="179"/>
    </row>
    <row r="521" spans="1:6" x14ac:dyDescent="0.2">
      <c r="D521" s="179"/>
    </row>
    <row r="522" spans="1:6" x14ac:dyDescent="0.2">
      <c r="D522" s="179"/>
    </row>
    <row r="523" spans="1:6" s="30" customFormat="1" x14ac:dyDescent="0.2">
      <c r="A523" s="180"/>
      <c r="B523" s="181"/>
      <c r="C523" s="176"/>
      <c r="D523" s="183"/>
      <c r="E523" s="184"/>
      <c r="F523" s="178"/>
    </row>
    <row r="524" spans="1:6" x14ac:dyDescent="0.2">
      <c r="D524" s="179"/>
    </row>
    <row r="525" spans="1:6" x14ac:dyDescent="0.2">
      <c r="D525" s="179"/>
    </row>
    <row r="526" spans="1:6" x14ac:dyDescent="0.2">
      <c r="D526" s="179"/>
    </row>
    <row r="527" spans="1:6" x14ac:dyDescent="0.2">
      <c r="D527" s="179"/>
    </row>
    <row r="528" spans="1:6" x14ac:dyDescent="0.2">
      <c r="D528" s="179"/>
    </row>
    <row r="529" spans="1:6" x14ac:dyDescent="0.2">
      <c r="D529" s="179"/>
    </row>
    <row r="530" spans="1:6" x14ac:dyDescent="0.2">
      <c r="D530" s="179"/>
    </row>
    <row r="531" spans="1:6" x14ac:dyDescent="0.2">
      <c r="D531" s="179"/>
    </row>
    <row r="532" spans="1:6" x14ac:dyDescent="0.2">
      <c r="D532" s="179"/>
    </row>
    <row r="533" spans="1:6" x14ac:dyDescent="0.2">
      <c r="D533" s="179"/>
    </row>
    <row r="534" spans="1:6" s="30" customFormat="1" x14ac:dyDescent="0.2">
      <c r="A534" s="180"/>
      <c r="B534" s="181"/>
      <c r="C534" s="176"/>
      <c r="D534" s="182"/>
      <c r="E534" s="184"/>
      <c r="F534" s="178"/>
    </row>
    <row r="535" spans="1:6" x14ac:dyDescent="0.2">
      <c r="D535" s="178"/>
    </row>
    <row r="536" spans="1:6" x14ac:dyDescent="0.2">
      <c r="D536" s="178"/>
    </row>
    <row r="537" spans="1:6" x14ac:dyDescent="0.2">
      <c r="D537" s="178"/>
    </row>
    <row r="538" spans="1:6" x14ac:dyDescent="0.2">
      <c r="D538" s="178"/>
    </row>
    <row r="539" spans="1:6" x14ac:dyDescent="0.2">
      <c r="D539" s="178"/>
    </row>
    <row r="540" spans="1:6" x14ac:dyDescent="0.2">
      <c r="D540" s="178"/>
    </row>
    <row r="541" spans="1:6" x14ac:dyDescent="0.2">
      <c r="D541" s="178"/>
    </row>
    <row r="550" spans="1:10" x14ac:dyDescent="0.2">
      <c r="A550" s="4"/>
      <c r="B550" s="4"/>
      <c r="C550" s="4"/>
    </row>
    <row r="551" spans="1:10" x14ac:dyDescent="0.2">
      <c r="A551" s="4"/>
      <c r="B551" s="4"/>
      <c r="C551" s="4"/>
    </row>
    <row r="552" spans="1:10" x14ac:dyDescent="0.2">
      <c r="A552" s="4"/>
      <c r="B552" s="4"/>
      <c r="C552" s="4"/>
    </row>
    <row r="553" spans="1:10" x14ac:dyDescent="0.2">
      <c r="A553" s="4"/>
      <c r="B553" s="4"/>
      <c r="C553" s="4"/>
      <c r="H553" s="83"/>
      <c r="I553" s="83"/>
      <c r="J553" s="83"/>
    </row>
    <row r="554" spans="1:10" x14ac:dyDescent="0.2">
      <c r="A554" s="4"/>
      <c r="B554" s="4"/>
      <c r="C554" s="4"/>
    </row>
    <row r="555" spans="1:10" x14ac:dyDescent="0.2">
      <c r="A555" s="4"/>
      <c r="B555" s="4"/>
      <c r="C555" s="4"/>
      <c r="D555" s="4"/>
      <c r="H555" s="83"/>
      <c r="I555" s="83"/>
      <c r="J555" s="83"/>
    </row>
    <row r="556" spans="1:10" x14ac:dyDescent="0.2">
      <c r="A556" s="4"/>
      <c r="B556" s="4"/>
      <c r="C556" s="4"/>
      <c r="D556" s="4"/>
    </row>
    <row r="557" spans="1:10" x14ac:dyDescent="0.2">
      <c r="A557" s="4"/>
      <c r="B557" s="4"/>
      <c r="C557" s="4"/>
      <c r="D557" s="4"/>
      <c r="H557" s="83"/>
      <c r="I557" s="83"/>
      <c r="J557" s="83"/>
    </row>
    <row r="558" spans="1:10" x14ac:dyDescent="0.2">
      <c r="A558" s="4"/>
      <c r="B558" s="4"/>
      <c r="C558" s="4"/>
      <c r="D558" s="4"/>
    </row>
    <row r="559" spans="1:10" x14ac:dyDescent="0.2">
      <c r="A559" s="4"/>
      <c r="B559" s="4"/>
      <c r="C559" s="4"/>
      <c r="D559" s="4"/>
    </row>
    <row r="560" spans="1:10" x14ac:dyDescent="0.2">
      <c r="A560" s="4"/>
      <c r="B560" s="4"/>
      <c r="C560" s="4"/>
      <c r="D560" s="4"/>
    </row>
    <row r="561" spans="1:10" x14ac:dyDescent="0.2">
      <c r="A561" s="4"/>
      <c r="B561" s="4"/>
      <c r="C561" s="4"/>
      <c r="D561" s="4"/>
      <c r="H561" s="83"/>
      <c r="I561" s="83"/>
      <c r="J561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Ministarstvo Turizma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Sladoljev</dc:creator>
  <cp:lastModifiedBy>Nikolina Sladoljev</cp:lastModifiedBy>
  <dcterms:created xsi:type="dcterms:W3CDTF">2019-01-21T07:19:33Z</dcterms:created>
  <dcterms:modified xsi:type="dcterms:W3CDTF">2019-11-15T09:53:56Z</dcterms:modified>
</cp:coreProperties>
</file>